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pivotTables/pivotTable1.xml" ContentType="application/vnd.openxmlformats-officedocument.spreadsheetml.pivotTable+xml"/>
  <Override PartName="/xl/drawings/drawing3.xml" ContentType="application/vnd.openxmlformats-officedocument.drawing+xml"/>
  <Override PartName="/xl/charts/chart6.xml" ContentType="application/vnd.openxmlformats-officedocument.drawingml.chart+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updateLinks="never" codeName="ThisWorkbook" hidePivotFieldList="1"/>
  <mc:AlternateContent xmlns:mc="http://schemas.openxmlformats.org/markup-compatibility/2006">
    <mc:Choice Requires="x15">
      <x15ac:absPath xmlns:x15ac="http://schemas.microsoft.com/office/spreadsheetml/2010/11/ac" url="C:\Users\danie\OneDrive\Documentos\MINHACIENDA 2024\FINALES\"/>
    </mc:Choice>
  </mc:AlternateContent>
  <xr:revisionPtr revIDLastSave="0" documentId="13_ncr:1_{9A1D0EB9-134E-4810-BF5D-825300D8030C}" xr6:coauthVersionLast="47" xr6:coauthVersionMax="47" xr10:uidLastSave="{00000000-0000-0000-0000-000000000000}"/>
  <bookViews>
    <workbookView xWindow="-120" yWindow="-120" windowWidth="20730" windowHeight="11040" xr2:uid="{00000000-000D-0000-FFFF-FFFF00000000}"/>
  </bookViews>
  <sheets>
    <sheet name="Guía" sheetId="1" r:id="rId1"/>
    <sheet name="Actividades" sheetId="2" r:id="rId2"/>
    <sheet name="Alineación" sheetId="3" r:id="rId3"/>
    <sheet name="Gráficas" sheetId="13" state="hidden" r:id="rId4"/>
    <sheet name="Mitigación" sheetId="4" r:id="rId5"/>
    <sheet name="Uso del suelo" sheetId="12" r:id="rId6"/>
    <sheet name="Tabla de equivalencia" sheetId="6" r:id="rId7"/>
    <sheet name="dropdown" sheetId="7" state="veryHidden" r:id="rId8"/>
    <sheet name="Taxonomía Colombia" sheetId="11" state="veryHidden" r:id="rId9"/>
    <sheet name="ParaGráficas" sheetId="8" state="veryHidden" r:id="rId10"/>
    <sheet name="Tabla Mitigación" sheetId="9" state="veryHidden" r:id="rId11"/>
  </sheets>
  <definedNames>
    <definedName name="Google_Sheet_Link_2068814855" hidden="1">'Uso del suelo'!Sectores</definedName>
    <definedName name="Sectores" localSheetId="8">#REF!</definedName>
    <definedName name="Sectores" localSheetId="5">#REF!</definedName>
    <definedName name="Sectores">Actividades!$B$3:$H$3</definedName>
  </definedNames>
  <calcPr calcId="191029"/>
  <pivotCaches>
    <pivotCache cacheId="5" r:id="rId12"/>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1" l="1"/>
  <c r="P78" i="8"/>
  <c r="Q76" i="8"/>
  <c r="S76" i="8" s="1"/>
  <c r="Q75" i="8"/>
  <c r="S75" i="8" s="1"/>
  <c r="Q74" i="8"/>
  <c r="S74" i="8" s="1"/>
  <c r="Q73" i="8"/>
  <c r="S73" i="8" s="1"/>
  <c r="Q72" i="8"/>
  <c r="S72" i="8" s="1"/>
  <c r="F72" i="8"/>
  <c r="E72" i="8"/>
  <c r="D72" i="8"/>
  <c r="C72" i="8"/>
  <c r="B72" i="8"/>
  <c r="A72" i="8"/>
  <c r="S71" i="8"/>
  <c r="Q71" i="8"/>
  <c r="R71" i="8" s="1"/>
  <c r="F71" i="8"/>
  <c r="E71" i="8"/>
  <c r="D71" i="8"/>
  <c r="C71" i="8"/>
  <c r="B71" i="8"/>
  <c r="A71" i="8"/>
  <c r="Q70" i="8"/>
  <c r="S70" i="8" s="1"/>
  <c r="F70" i="8"/>
  <c r="E70" i="8"/>
  <c r="D70" i="8"/>
  <c r="C70" i="8"/>
  <c r="B70" i="8"/>
  <c r="A70" i="8"/>
  <c r="S69" i="8"/>
  <c r="R69" i="8"/>
  <c r="Q69" i="8"/>
  <c r="F69" i="8"/>
  <c r="E69" i="8"/>
  <c r="D69" i="8"/>
  <c r="C69" i="8"/>
  <c r="B69" i="8"/>
  <c r="A69" i="8"/>
  <c r="Q68" i="8"/>
  <c r="S68" i="8" s="1"/>
  <c r="F68" i="8"/>
  <c r="E68" i="8"/>
  <c r="D68" i="8"/>
  <c r="C68" i="8"/>
  <c r="B68" i="8"/>
  <c r="A68" i="8"/>
  <c r="S67" i="8"/>
  <c r="Q67" i="8"/>
  <c r="R67" i="8" s="1"/>
  <c r="F67" i="8"/>
  <c r="E67" i="8"/>
  <c r="D67" i="8"/>
  <c r="C67" i="8"/>
  <c r="B67" i="8"/>
  <c r="A67" i="8"/>
  <c r="S66" i="8"/>
  <c r="Q66" i="8"/>
  <c r="R66" i="8" s="1"/>
  <c r="F66" i="8"/>
  <c r="E66" i="8"/>
  <c r="D66" i="8"/>
  <c r="C66" i="8"/>
  <c r="B66" i="8"/>
  <c r="A66" i="8"/>
  <c r="S65" i="8"/>
  <c r="Q65" i="8"/>
  <c r="R65" i="8" s="1"/>
  <c r="F65" i="8"/>
  <c r="E65" i="8"/>
  <c r="D65" i="8"/>
  <c r="C65" i="8"/>
  <c r="B65" i="8"/>
  <c r="A65" i="8"/>
  <c r="R64" i="8"/>
  <c r="Q64" i="8"/>
  <c r="S64" i="8" s="1"/>
  <c r="F64" i="8"/>
  <c r="E64" i="8"/>
  <c r="D64" i="8"/>
  <c r="C64" i="8"/>
  <c r="B64" i="8"/>
  <c r="A64" i="8"/>
  <c r="Q63" i="8"/>
  <c r="S63" i="8" s="1"/>
  <c r="F63" i="8"/>
  <c r="E63" i="8"/>
  <c r="D63" i="8"/>
  <c r="C63" i="8"/>
  <c r="B63" i="8"/>
  <c r="A63" i="8"/>
  <c r="R62" i="8"/>
  <c r="Q62" i="8"/>
  <c r="S62" i="8" s="1"/>
  <c r="F62" i="8"/>
  <c r="E62" i="8"/>
  <c r="D62" i="8"/>
  <c r="C62" i="8"/>
  <c r="B62" i="8"/>
  <c r="A62" i="8"/>
  <c r="R61" i="8"/>
  <c r="Q61" i="8"/>
  <c r="S61" i="8" s="1"/>
  <c r="F61" i="8"/>
  <c r="E61" i="8"/>
  <c r="D61" i="8"/>
  <c r="C61" i="8"/>
  <c r="B61" i="8"/>
  <c r="A61" i="8"/>
  <c r="Q60" i="8"/>
  <c r="S60" i="8" s="1"/>
  <c r="F60" i="8"/>
  <c r="E60" i="8"/>
  <c r="D60" i="8"/>
  <c r="C60" i="8"/>
  <c r="B60" i="8"/>
  <c r="A60" i="8"/>
  <c r="S59" i="8"/>
  <c r="Q59" i="8"/>
  <c r="R59" i="8" s="1"/>
  <c r="F59" i="8"/>
  <c r="E59" i="8"/>
  <c r="D59" i="8"/>
  <c r="C59" i="8"/>
  <c r="B59" i="8"/>
  <c r="A59" i="8"/>
  <c r="S58" i="8"/>
  <c r="Q58" i="8"/>
  <c r="R58" i="8" s="1"/>
  <c r="F58" i="8"/>
  <c r="E58" i="8"/>
  <c r="D58" i="8"/>
  <c r="C58" i="8"/>
  <c r="B58" i="8"/>
  <c r="A58" i="8"/>
  <c r="S57" i="8"/>
  <c r="R57" i="8"/>
  <c r="Q57" i="8"/>
  <c r="F57" i="8"/>
  <c r="E57" i="8"/>
  <c r="D57" i="8"/>
  <c r="C57" i="8"/>
  <c r="B57" i="8"/>
  <c r="A57" i="8"/>
  <c r="Q56" i="8"/>
  <c r="S56" i="8" s="1"/>
  <c r="F56" i="8"/>
  <c r="E56" i="8"/>
  <c r="D56" i="8"/>
  <c r="C56" i="8"/>
  <c r="B56" i="8"/>
  <c r="A56" i="8"/>
  <c r="S55" i="8"/>
  <c r="Q55" i="8"/>
  <c r="R55" i="8" s="1"/>
  <c r="L55" i="8"/>
  <c r="F55" i="8"/>
  <c r="E55" i="8"/>
  <c r="D55" i="8"/>
  <c r="C55" i="8"/>
  <c r="B55" i="8"/>
  <c r="A55" i="8"/>
  <c r="Q54" i="8"/>
  <c r="S54" i="8" s="1"/>
  <c r="L54" i="8"/>
  <c r="F54" i="8"/>
  <c r="E54" i="8"/>
  <c r="D54" i="8"/>
  <c r="C54" i="8"/>
  <c r="B54" i="8"/>
  <c r="A54" i="8"/>
  <c r="Q53" i="8"/>
  <c r="S53" i="8" s="1"/>
  <c r="F53" i="8"/>
  <c r="E53" i="8"/>
  <c r="D53" i="8"/>
  <c r="C53" i="8"/>
  <c r="B53" i="8"/>
  <c r="A53" i="8"/>
  <c r="S52" i="8"/>
  <c r="R52" i="8"/>
  <c r="Q52" i="8"/>
  <c r="F52" i="8"/>
  <c r="E52" i="8"/>
  <c r="D52" i="8"/>
  <c r="C52" i="8"/>
  <c r="B52" i="8"/>
  <c r="A52" i="8"/>
  <c r="S51" i="8"/>
  <c r="Q51" i="8"/>
  <c r="R51" i="8" s="1"/>
  <c r="F51" i="8"/>
  <c r="E51" i="8"/>
  <c r="D51" i="8"/>
  <c r="C51" i="8"/>
  <c r="B51" i="8"/>
  <c r="A51" i="8"/>
  <c r="S50" i="8"/>
  <c r="R50" i="8"/>
  <c r="Q50" i="8"/>
  <c r="F50" i="8"/>
  <c r="E50" i="8"/>
  <c r="D50" i="8"/>
  <c r="C50" i="8"/>
  <c r="B50" i="8"/>
  <c r="A50" i="8"/>
  <c r="R49" i="8"/>
  <c r="Q49" i="8"/>
  <c r="S49" i="8" s="1"/>
  <c r="F49" i="8"/>
  <c r="E49" i="8"/>
  <c r="D49" i="8"/>
  <c r="C49" i="8"/>
  <c r="B49" i="8"/>
  <c r="A49" i="8"/>
  <c r="Q48" i="8"/>
  <c r="S48" i="8" s="1"/>
  <c r="F48" i="8"/>
  <c r="E48" i="8"/>
  <c r="D48" i="8"/>
  <c r="C48" i="8"/>
  <c r="B48" i="8"/>
  <c r="A48" i="8"/>
  <c r="Q47" i="8"/>
  <c r="S47" i="8" s="1"/>
  <c r="F47" i="8"/>
  <c r="E47" i="8"/>
  <c r="D47" i="8"/>
  <c r="C47" i="8"/>
  <c r="B47" i="8"/>
  <c r="A47" i="8"/>
  <c r="S46" i="8"/>
  <c r="Q46" i="8"/>
  <c r="R46" i="8" s="1"/>
  <c r="M46" i="8"/>
  <c r="L46" i="8"/>
  <c r="F46" i="8"/>
  <c r="E46" i="8"/>
  <c r="D46" i="8"/>
  <c r="C46" i="8"/>
  <c r="B46" i="8"/>
  <c r="A46" i="8"/>
  <c r="Q45" i="8"/>
  <c r="S45" i="8" s="1"/>
  <c r="F45" i="8"/>
  <c r="E45" i="8"/>
  <c r="D45" i="8"/>
  <c r="C45" i="8"/>
  <c r="B45" i="8"/>
  <c r="A45" i="8"/>
  <c r="Q44" i="8"/>
  <c r="S44" i="8" s="1"/>
  <c r="F44" i="8"/>
  <c r="E44" i="8"/>
  <c r="D44" i="8"/>
  <c r="C44" i="8"/>
  <c r="B44" i="8"/>
  <c r="A44" i="8"/>
  <c r="S43" i="8"/>
  <c r="Q43" i="8"/>
  <c r="R43" i="8" s="1"/>
  <c r="F43" i="8"/>
  <c r="E43" i="8"/>
  <c r="D43" i="8"/>
  <c r="C43" i="8"/>
  <c r="B43" i="8"/>
  <c r="A43" i="8"/>
  <c r="S42" i="8"/>
  <c r="Q42" i="8"/>
  <c r="R42" i="8" s="1"/>
  <c r="F42" i="8"/>
  <c r="E42" i="8"/>
  <c r="D42" i="8"/>
  <c r="C42" i="8"/>
  <c r="B42" i="8"/>
  <c r="A42" i="8"/>
  <c r="S41" i="8"/>
  <c r="R41" i="8"/>
  <c r="Q41" i="8"/>
  <c r="F41" i="8"/>
  <c r="E41" i="8"/>
  <c r="D41" i="8"/>
  <c r="C41" i="8"/>
  <c r="B41" i="8"/>
  <c r="A41" i="8"/>
  <c r="S40" i="8"/>
  <c r="R40" i="8"/>
  <c r="Q40" i="8"/>
  <c r="F40" i="8"/>
  <c r="E40" i="8"/>
  <c r="D40" i="8"/>
  <c r="C40" i="8"/>
  <c r="B40" i="8"/>
  <c r="A40" i="8"/>
  <c r="R39" i="8"/>
  <c r="Q39" i="8"/>
  <c r="S39" i="8" s="1"/>
  <c r="M39" i="8"/>
  <c r="L39" i="8"/>
  <c r="F39" i="8"/>
  <c r="E39" i="8"/>
  <c r="D39" i="8"/>
  <c r="C39" i="8"/>
  <c r="B39" i="8"/>
  <c r="A39" i="8"/>
  <c r="S38" i="8"/>
  <c r="Q38" i="8"/>
  <c r="R38" i="8" s="1"/>
  <c r="M38" i="8"/>
  <c r="L38" i="8"/>
  <c r="F38" i="8"/>
  <c r="E38" i="8"/>
  <c r="D38" i="8"/>
  <c r="C38" i="8"/>
  <c r="B38" i="8"/>
  <c r="A38" i="8"/>
  <c r="Q37" i="8"/>
  <c r="S37" i="8" s="1"/>
  <c r="M37" i="8"/>
  <c r="L37" i="8"/>
  <c r="F37" i="8"/>
  <c r="E37" i="8"/>
  <c r="D37" i="8"/>
  <c r="C37" i="8"/>
  <c r="B37" i="8"/>
  <c r="A37" i="8"/>
  <c r="S36" i="8"/>
  <c r="R36" i="8"/>
  <c r="Q36" i="8"/>
  <c r="M36" i="8"/>
  <c r="M40" i="8" s="1"/>
  <c r="M41" i="8" s="1"/>
  <c r="L36" i="8"/>
  <c r="F36" i="8"/>
  <c r="E36" i="8"/>
  <c r="D36" i="8"/>
  <c r="C36" i="8"/>
  <c r="B36" i="8"/>
  <c r="A36" i="8"/>
  <c r="Q35" i="8"/>
  <c r="S35" i="8" s="1"/>
  <c r="M35" i="8"/>
  <c r="L35" i="8"/>
  <c r="F35" i="8"/>
  <c r="E35" i="8"/>
  <c r="D35" i="8"/>
  <c r="C35" i="8"/>
  <c r="L7" i="8" s="1"/>
  <c r="B35" i="8"/>
  <c r="A35" i="8"/>
  <c r="R34" i="8"/>
  <c r="Q34" i="8"/>
  <c r="S34" i="8" s="1"/>
  <c r="M34" i="8"/>
  <c r="L34" i="8"/>
  <c r="F34" i="8"/>
  <c r="E34" i="8"/>
  <c r="D34" i="8"/>
  <c r="C34" i="8"/>
  <c r="B34" i="8"/>
  <c r="A34" i="8"/>
  <c r="Q33" i="8"/>
  <c r="S33" i="8" s="1"/>
  <c r="M33" i="8"/>
  <c r="L33" i="8"/>
  <c r="F33" i="8"/>
  <c r="E33" i="8"/>
  <c r="D33" i="8"/>
  <c r="C33" i="8"/>
  <c r="B33" i="8"/>
  <c r="A33" i="8"/>
  <c r="S32" i="8"/>
  <c r="R32" i="8"/>
  <c r="Q32" i="8"/>
  <c r="M32" i="8"/>
  <c r="L32" i="8"/>
  <c r="F32" i="8"/>
  <c r="E32" i="8"/>
  <c r="D32" i="8"/>
  <c r="C32" i="8"/>
  <c r="B32" i="8"/>
  <c r="A32" i="8"/>
  <c r="S31" i="8"/>
  <c r="Q31" i="8"/>
  <c r="R31" i="8" s="1"/>
  <c r="M31" i="8"/>
  <c r="L31" i="8"/>
  <c r="F31" i="8"/>
  <c r="E31" i="8"/>
  <c r="D31" i="8"/>
  <c r="C31" i="8"/>
  <c r="B31" i="8"/>
  <c r="A31" i="8"/>
  <c r="R30" i="8"/>
  <c r="Q30" i="8"/>
  <c r="S30" i="8" s="1"/>
  <c r="M30" i="8"/>
  <c r="L30" i="8"/>
  <c r="L40" i="8" s="1"/>
  <c r="F30" i="8"/>
  <c r="E30" i="8"/>
  <c r="D30" i="8"/>
  <c r="C30" i="8"/>
  <c r="B30" i="8"/>
  <c r="A30" i="8"/>
  <c r="F29" i="8"/>
  <c r="E29" i="8"/>
  <c r="D29" i="8"/>
  <c r="C29" i="8"/>
  <c r="B29" i="8"/>
  <c r="A29" i="8"/>
  <c r="F28" i="8"/>
  <c r="N19" i="8" s="1"/>
  <c r="E28" i="8"/>
  <c r="D28" i="8"/>
  <c r="C28" i="8"/>
  <c r="B28" i="8"/>
  <c r="A28" i="8"/>
  <c r="F27" i="8"/>
  <c r="E27" i="8"/>
  <c r="D27" i="8"/>
  <c r="C27" i="8"/>
  <c r="B27" i="8"/>
  <c r="A27" i="8"/>
  <c r="F26" i="8"/>
  <c r="E26" i="8"/>
  <c r="D26" i="8"/>
  <c r="C26" i="8"/>
  <c r="B26" i="8"/>
  <c r="A26" i="8"/>
  <c r="L23" i="8"/>
  <c r="L22" i="8"/>
  <c r="N11" i="8"/>
  <c r="L11" i="8"/>
  <c r="S11" i="8" s="1"/>
  <c r="L8" i="8"/>
  <c r="M7" i="8"/>
  <c r="N5" i="8"/>
  <c r="G2" i="8"/>
  <c r="F2" i="8"/>
  <c r="E2" i="8"/>
  <c r="D2" i="8"/>
  <c r="C2" i="8"/>
  <c r="B2" i="8"/>
  <c r="A2" i="8"/>
  <c r="A309" i="6" a="1"/>
  <c r="A309" i="6" s="1"/>
  <c r="A308" i="6"/>
  <c r="A304" i="6" a="1"/>
  <c r="A304" i="6" s="1"/>
  <c r="A303" i="6" a="1"/>
  <c r="A303" i="6" s="1"/>
  <c r="A302" i="6" a="1"/>
  <c r="A302" i="6" s="1"/>
  <c r="A301" i="6" a="1"/>
  <c r="A301" i="6" s="1"/>
  <c r="A299" i="6" a="1"/>
  <c r="A299" i="6" s="1"/>
  <c r="A297" i="6" a="1"/>
  <c r="A297" i="6" s="1"/>
  <c r="A296" i="6" a="1"/>
  <c r="A296" i="6"/>
  <c r="A295" i="6" a="1"/>
  <c r="A295" i="6" s="1"/>
  <c r="A294" i="6" a="1"/>
  <c r="A294" i="6" s="1"/>
  <c r="A293" i="6" a="1"/>
  <c r="A293" i="6" s="1"/>
  <c r="A292" i="6" a="1"/>
  <c r="A292" i="6" s="1"/>
  <c r="A291" i="6" a="1"/>
  <c r="A291" i="6" s="1"/>
  <c r="A290" i="6" a="1"/>
  <c r="A290" i="6" s="1"/>
  <c r="A286" i="6" a="1"/>
  <c r="A286" i="6" s="1"/>
  <c r="A282" i="6" a="1"/>
  <c r="A282" i="6"/>
  <c r="A279" i="6" a="1"/>
  <c r="A279" i="6" s="1"/>
  <c r="A278" i="6" a="1"/>
  <c r="A278" i="6" s="1"/>
  <c r="A277" i="6" a="1"/>
  <c r="A277" i="6" s="1"/>
  <c r="A276" i="6" a="1"/>
  <c r="A276" i="6" s="1"/>
  <c r="A274" i="6" a="1"/>
  <c r="A274" i="6" s="1"/>
  <c r="A273" i="6" a="1"/>
  <c r="A273" i="6" s="1"/>
  <c r="A272" i="6" a="1"/>
  <c r="A272" i="6" s="1"/>
  <c r="A271" i="6" a="1"/>
  <c r="A271" i="6"/>
  <c r="A270" i="6" a="1"/>
  <c r="A270" i="6" s="1"/>
  <c r="A269" i="6" a="1"/>
  <c r="A269" i="6" s="1"/>
  <c r="A266" i="6" a="1"/>
  <c r="A266" i="6" s="1"/>
  <c r="A265" i="6" a="1"/>
  <c r="A265" i="6" s="1"/>
  <c r="A264" i="6" a="1"/>
  <c r="A264" i="6" s="1"/>
  <c r="A263" i="6" a="1"/>
  <c r="A263" i="6" s="1"/>
  <c r="A262" i="6" a="1"/>
  <c r="A262" i="6" s="1"/>
  <c r="A261" i="6" a="1"/>
  <c r="A261" i="6"/>
  <c r="A259" i="6" a="1"/>
  <c r="A259" i="6" s="1"/>
  <c r="A258" i="6" a="1"/>
  <c r="A258" i="6" s="1"/>
  <c r="A257" i="6" a="1"/>
  <c r="A257" i="6" s="1"/>
  <c r="A256" i="6" a="1"/>
  <c r="A256" i="6" s="1"/>
  <c r="A255" i="6" a="1"/>
  <c r="A255" i="6" s="1"/>
  <c r="A254" i="6" a="1"/>
  <c r="A254" i="6" s="1"/>
  <c r="A253" i="6" a="1"/>
  <c r="A253" i="6" s="1"/>
  <c r="A251" i="6" a="1"/>
  <c r="A251" i="6"/>
  <c r="A246" i="6" a="1"/>
  <c r="A246" i="6" s="1"/>
  <c r="A245" i="6" a="1"/>
  <c r="A245" i="6" s="1"/>
  <c r="A244" i="6" a="1"/>
  <c r="A244" i="6" s="1"/>
  <c r="A243" i="6" a="1"/>
  <c r="A243" i="6" s="1"/>
  <c r="A242" i="6" a="1"/>
  <c r="A242" i="6" s="1"/>
  <c r="A241" i="6" a="1"/>
  <c r="A241" i="6" s="1"/>
  <c r="A240" i="6" a="1"/>
  <c r="A240" i="6" s="1"/>
  <c r="A239" i="6" a="1"/>
  <c r="A239" i="6"/>
  <c r="A238" i="6" a="1"/>
  <c r="A238" i="6" s="1"/>
  <c r="A237" i="6" a="1"/>
  <c r="A237" i="6" s="1"/>
  <c r="A235" i="6" a="1"/>
  <c r="A235" i="6" s="1"/>
  <c r="A227" i="6" a="1"/>
  <c r="A227" i="6" s="1"/>
  <c r="A226" i="6" a="1"/>
  <c r="A226" i="6" s="1"/>
  <c r="A225" i="6" a="1"/>
  <c r="A225" i="6" s="1"/>
  <c r="A224" i="6" a="1"/>
  <c r="A224" i="6" s="1"/>
  <c r="A223" i="6" a="1"/>
  <c r="A223" i="6"/>
  <c r="A222" i="6" a="1"/>
  <c r="A222" i="6" s="1"/>
  <c r="A221" i="6" a="1"/>
  <c r="A221" i="6" s="1"/>
  <c r="A220" i="6" a="1"/>
  <c r="A220" i="6" s="1"/>
  <c r="A219" i="6" a="1"/>
  <c r="A219" i="6" s="1"/>
  <c r="A212" i="6" a="1"/>
  <c r="A212" i="6" s="1"/>
  <c r="A210" i="6" a="1"/>
  <c r="A210" i="6" s="1"/>
  <c r="A209" i="6" a="1"/>
  <c r="A209" i="6" s="1"/>
  <c r="A205" i="6" a="1"/>
  <c r="A205" i="6"/>
  <c r="A204" i="6" a="1"/>
  <c r="A204" i="6" s="1"/>
  <c r="A203" i="6" a="1"/>
  <c r="A203" i="6" s="1"/>
  <c r="A202" i="6" a="1"/>
  <c r="A202" i="6" s="1"/>
  <c r="A190" i="6" a="1"/>
  <c r="A190" i="6" s="1"/>
  <c r="A189" i="6" a="1"/>
  <c r="A189" i="6" s="1"/>
  <c r="A188" i="6" a="1"/>
  <c r="A188" i="6" s="1"/>
  <c r="A187" i="6" a="1"/>
  <c r="A187" i="6" s="1"/>
  <c r="A184" i="6" a="1"/>
  <c r="A184" i="6"/>
  <c r="A183" i="6" a="1"/>
  <c r="A183" i="6" s="1"/>
  <c r="A181" i="6" a="1"/>
  <c r="A181" i="6" s="1"/>
  <c r="A180" i="6" a="1"/>
  <c r="A180" i="6" s="1"/>
  <c r="A179" i="6" a="1"/>
  <c r="A179" i="6" s="1"/>
  <c r="A178" i="6" a="1"/>
  <c r="A178" i="6" s="1"/>
  <c r="A177" i="6" a="1"/>
  <c r="A177" i="6" s="1"/>
  <c r="A175" i="6" a="1"/>
  <c r="A175" i="6" s="1"/>
  <c r="A174" i="6" a="1"/>
  <c r="A174" i="6"/>
  <c r="A173" i="6" a="1"/>
  <c r="A173" i="6" s="1"/>
  <c r="A172" i="6" a="1"/>
  <c r="A172" i="6" s="1"/>
  <c r="A154" i="6" a="1"/>
  <c r="A154" i="6" s="1"/>
  <c r="A151" i="6" a="1"/>
  <c r="A151" i="6" s="1"/>
  <c r="A106" i="6" a="1"/>
  <c r="A106" i="6" s="1"/>
  <c r="A105" i="6" a="1"/>
  <c r="A105" i="6" s="1"/>
  <c r="A104" i="6" a="1"/>
  <c r="A104" i="6" s="1"/>
  <c r="A102" i="6" a="1"/>
  <c r="A102" i="6"/>
  <c r="A99" i="6" a="1"/>
  <c r="A99" i="6" s="1"/>
  <c r="A97" i="6" a="1"/>
  <c r="A97" i="6" s="1"/>
  <c r="A95" i="6" a="1"/>
  <c r="A95" i="6" s="1"/>
  <c r="A86" i="6" a="1"/>
  <c r="A86" i="6" s="1"/>
  <c r="A75" i="6" a="1"/>
  <c r="A75" i="6" s="1"/>
  <c r="A64" i="6" a="1"/>
  <c r="A64" i="6" s="1"/>
  <c r="A57" i="6" a="1"/>
  <c r="A57" i="6" s="1"/>
  <c r="A56" i="6" a="1"/>
  <c r="A56" i="6"/>
  <c r="A55" i="6" a="1"/>
  <c r="A55" i="6" s="1"/>
  <c r="A54" i="6" a="1"/>
  <c r="A54" i="6" s="1"/>
  <c r="A53" i="6" a="1"/>
  <c r="A53" i="6" s="1"/>
  <c r="A52" i="6" a="1"/>
  <c r="A52" i="6" s="1"/>
  <c r="A51" i="6" a="1"/>
  <c r="A51" i="6" s="1"/>
  <c r="A50" i="6" a="1"/>
  <c r="A50" i="6" s="1"/>
  <c r="A48" i="6" a="1"/>
  <c r="A48" i="6" s="1"/>
  <c r="A47" i="6" a="1"/>
  <c r="A47" i="6"/>
  <c r="A46" i="6" a="1"/>
  <c r="A46" i="6" s="1"/>
  <c r="A43" i="6" a="1"/>
  <c r="A43" i="6" s="1"/>
  <c r="A40" i="6" a="1"/>
  <c r="A40" i="6" s="1"/>
  <c r="A27" i="6" a="1"/>
  <c r="A27" i="6" s="1"/>
  <c r="A24" i="6" a="1"/>
  <c r="A24" i="6" s="1"/>
  <c r="A23" i="6" a="1"/>
  <c r="A23" i="6" s="1"/>
  <c r="A22" i="6" a="1"/>
  <c r="A22" i="6" s="1"/>
  <c r="A21" i="6" a="1"/>
  <c r="A21" i="6"/>
  <c r="A20" i="6" a="1"/>
  <c r="A20" i="6" s="1"/>
  <c r="A12" i="6" a="1"/>
  <c r="A12" i="6" s="1"/>
  <c r="A4" i="6"/>
  <c r="D30" i="13"/>
  <c r="B30" i="13"/>
  <c r="D29" i="13"/>
  <c r="B29" i="13"/>
  <c r="D28" i="13"/>
  <c r="C28" i="13"/>
  <c r="B28" i="13"/>
  <c r="D27" i="13"/>
  <c r="B27" i="13"/>
  <c r="D26" i="13"/>
  <c r="C26" i="13"/>
  <c r="B26" i="13"/>
  <c r="D25" i="13"/>
  <c r="B25" i="13"/>
  <c r="D24" i="13"/>
  <c r="C52" i="3"/>
  <c r="D51" i="3"/>
  <c r="C51" i="3"/>
  <c r="B51" i="3"/>
  <c r="D50" i="3"/>
  <c r="C50" i="3"/>
  <c r="B50" i="3"/>
  <c r="D49" i="3"/>
  <c r="C49" i="3"/>
  <c r="B49" i="3"/>
  <c r="D48" i="3"/>
  <c r="C48" i="3"/>
  <c r="B48" i="3"/>
  <c r="D47" i="3"/>
  <c r="C47" i="3"/>
  <c r="B47" i="3"/>
  <c r="D46" i="3"/>
  <c r="C46" i="3"/>
  <c r="B46" i="3"/>
  <c r="D45" i="3"/>
  <c r="C45" i="3"/>
  <c r="B45" i="3"/>
  <c r="B22" i="1"/>
  <c r="C21" i="1"/>
  <c r="B21" i="1"/>
  <c r="C20" i="1"/>
  <c r="B20" i="1"/>
  <c r="C17" i="1"/>
  <c r="B17" i="1"/>
  <c r="L41" i="8" l="1"/>
  <c r="S77" i="8"/>
  <c r="S78" i="8" s="1"/>
  <c r="S83" i="8" s="1"/>
  <c r="L62" i="8"/>
  <c r="L59" i="8"/>
  <c r="N7" i="8"/>
  <c r="S7" i="8" s="1"/>
  <c r="L10" i="8"/>
  <c r="Q10" i="8" s="1"/>
  <c r="L19" i="8"/>
  <c r="Q19" i="8" s="1"/>
  <c r="M22" i="8"/>
  <c r="R22" i="8" s="1"/>
  <c r="R33" i="8"/>
  <c r="R77" i="8" s="1"/>
  <c r="R78" i="8" s="1"/>
  <c r="R83" i="8" s="1"/>
  <c r="R47" i="8"/>
  <c r="R54" i="8"/>
  <c r="R74" i="8"/>
  <c r="M10" i="8"/>
  <c r="M19" i="8"/>
  <c r="N22" i="8"/>
  <c r="L5" i="8"/>
  <c r="N10" i="8"/>
  <c r="M5" i="8"/>
  <c r="R5" i="8" s="1"/>
  <c r="R44" i="8"/>
  <c r="R56" i="8"/>
  <c r="L61" i="8"/>
  <c r="R75" i="8"/>
  <c r="M8" i="8"/>
  <c r="R8" i="8" s="1"/>
  <c r="L20" i="8"/>
  <c r="Q20" i="8" s="1"/>
  <c r="M23" i="8"/>
  <c r="R23" i="8" s="1"/>
  <c r="L58" i="8"/>
  <c r="N8" i="8"/>
  <c r="M20" i="8"/>
  <c r="N23" i="8"/>
  <c r="R35" i="8"/>
  <c r="R53" i="8"/>
  <c r="R68" i="8"/>
  <c r="R76" i="8"/>
  <c r="N20" i="8"/>
  <c r="L63" i="8"/>
  <c r="L6" i="8"/>
  <c r="Q11" i="8"/>
  <c r="R70" i="8"/>
  <c r="M6" i="8"/>
  <c r="R6" i="8" s="1"/>
  <c r="R11" i="8"/>
  <c r="L24" i="8"/>
  <c r="Q24" i="8" s="1"/>
  <c r="R48" i="8"/>
  <c r="L60" i="8"/>
  <c r="R63" i="8"/>
  <c r="N6" i="8"/>
  <c r="L9" i="8"/>
  <c r="L21" i="8"/>
  <c r="M24" i="8"/>
  <c r="R72" i="8"/>
  <c r="M9" i="8"/>
  <c r="L18" i="8"/>
  <c r="M21" i="8"/>
  <c r="R21" i="8" s="1"/>
  <c r="N24" i="8"/>
  <c r="L57" i="8"/>
  <c r="R60" i="8"/>
  <c r="L4" i="8"/>
  <c r="Q4" i="8" s="1"/>
  <c r="N9" i="8"/>
  <c r="S9" i="8" s="1"/>
  <c r="M18" i="8"/>
  <c r="R18" i="8" s="1"/>
  <c r="N21" i="8"/>
  <c r="R37" i="8"/>
  <c r="R45" i="8"/>
  <c r="M4" i="8"/>
  <c r="N18" i="8"/>
  <c r="R73" i="8"/>
  <c r="N4" i="8"/>
  <c r="Q8" i="8" l="1"/>
  <c r="R9" i="8"/>
  <c r="S4" i="8"/>
  <c r="S10" i="8"/>
  <c r="R24" i="8"/>
  <c r="Q5" i="8"/>
  <c r="Q18" i="8"/>
  <c r="Q21" i="8"/>
  <c r="R7" i="8"/>
  <c r="Q9" i="8"/>
  <c r="R19" i="8"/>
  <c r="Q23" i="8"/>
  <c r="R4" i="8"/>
  <c r="R10" i="8"/>
  <c r="Q6" i="8"/>
  <c r="S6" i="8"/>
  <c r="R20" i="8"/>
  <c r="Q22" i="8"/>
  <c r="S8" i="8"/>
  <c r="Q7" i="8"/>
  <c r="S5" i="8"/>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<sst xmlns="http://schemas.openxmlformats.org/spreadsheetml/2006/main" count="3020" uniqueCount="1150">
  <si>
    <t xml:space="preserve"> </t>
  </si>
  <si>
    <t>Página</t>
  </si>
  <si>
    <t>Contenido</t>
  </si>
  <si>
    <t>Actividades</t>
  </si>
  <si>
    <t>Lista de actividades para cada sector</t>
  </si>
  <si>
    <t>Alineación</t>
  </si>
  <si>
    <t>Mitigación</t>
  </si>
  <si>
    <t>Tabla de equivalencia</t>
  </si>
  <si>
    <t>Enlaces a otros documentos</t>
  </si>
  <si>
    <t>Climate Bonds Taxonomy</t>
  </si>
  <si>
    <t>La guia para la Taxonomía de Climate Bonds</t>
  </si>
  <si>
    <t>Lista de actividades</t>
  </si>
  <si>
    <t>Energía</t>
  </si>
  <si>
    <t>Construcción</t>
  </si>
  <si>
    <t>Gestión de residuos y captura de emisiones</t>
  </si>
  <si>
    <t>Agua</t>
  </si>
  <si>
    <t>Transporte</t>
  </si>
  <si>
    <t>TIC</t>
  </si>
  <si>
    <t>Manufactura</t>
  </si>
  <si>
    <t>EGE1. Generación de electricidad a partir de energía solar fotovoltaica</t>
  </si>
  <si>
    <t>EGE2. Generación de electricidad a partir de energía solar concentrada</t>
  </si>
  <si>
    <t>EGE3. Generación de electricidad a partir de energía eólica</t>
  </si>
  <si>
    <t>EGE4. Generación de electricidad a partir de energía oceánica</t>
  </si>
  <si>
    <t>EGE5. Generación de electricidad a partir de energía hidroeléctrica</t>
  </si>
  <si>
    <t>EGE6. Generación de electricidad a partir de energía geotérmica</t>
  </si>
  <si>
    <t>Indice de alineación con la Taxonomía de UE</t>
  </si>
  <si>
    <t>Sector</t>
  </si>
  <si>
    <t>Índice de alineación de las actividades</t>
  </si>
  <si>
    <t>Índice de alineación de principios para los criterios</t>
  </si>
  <si>
    <t xml:space="preserve">Se refiere al porcentaje de alineación de las actividades de cada sector de la taxonomía Colombiana comparada con la taxonomía de UE. </t>
  </si>
  <si>
    <t>Índice de alineación de los criterios</t>
  </si>
  <si>
    <t>Se refiere al porcentaje de alineación de los criterios de las diferentes actividades en cada sector de la taxonomía Colombiana comparada con la taxonomía de UE.
Se debe tener en cuenta que el porcentaje de alineación de criterios esta calculado sobre el total de activiades que esta completamente y parcialmente alineadas, y no con las activiades adicionales o no alineadas.</t>
  </si>
  <si>
    <t>Clasificación</t>
  </si>
  <si>
    <t>2. Adaptación al Cambio Climatico</t>
  </si>
  <si>
    <t>3. Agua</t>
  </si>
  <si>
    <t>4. Economía Circular</t>
  </si>
  <si>
    <t>5. Contaminación</t>
  </si>
  <si>
    <t>6. Ecosistemas y biodiversidad</t>
  </si>
  <si>
    <t>#</t>
  </si>
  <si>
    <t>Código Taxonomía</t>
  </si>
  <si>
    <t>Actividad</t>
  </si>
  <si>
    <t>Criterios de la eligibilidad</t>
  </si>
  <si>
    <t>Criterios de no eligibilidad</t>
  </si>
  <si>
    <t>Alineación con las actividades de la taxonomía de la UE</t>
  </si>
  <si>
    <t>Alineación de principios de umbrales con la Taxonomía de la UE</t>
  </si>
  <si>
    <t>Comentarios</t>
  </si>
  <si>
    <t>Requisitos de cumplimientos generales</t>
  </si>
  <si>
    <t>Requisitos de elegibilidad específicos</t>
  </si>
  <si>
    <t>EGE1</t>
  </si>
  <si>
    <t>Generación de electricidad a partir de energía solar fotovoltaica</t>
  </si>
  <si>
    <t>N/A</t>
  </si>
  <si>
    <t>Completo</t>
  </si>
  <si>
    <t>EGE2</t>
  </si>
  <si>
    <t>Generación de electricidad a partir de energía solar concentrada</t>
  </si>
  <si>
    <t>EGE3</t>
  </si>
  <si>
    <t>Generación de electricidad a partir de energía eólica</t>
  </si>
  <si>
    <t>EGE4</t>
  </si>
  <si>
    <t>Generación de electricidad a partir de energía oceánica</t>
  </si>
  <si>
    <t>Evitar la posible contaminación por los lubricantes y las pinturas antiincrustantes.</t>
  </si>
  <si>
    <t>Evitar los posibles impactos negativos en los ecosistemas marinos y la biodiversidad.</t>
  </si>
  <si>
    <t>EGE5</t>
  </si>
  <si>
    <t>Generación de electricidad a partir de energía hidroeléctrica</t>
  </si>
  <si>
    <t>Parcial</t>
  </si>
  <si>
    <t>EGE6</t>
  </si>
  <si>
    <t>Generación de electricidad a partir de energía geotérmica</t>
  </si>
  <si>
    <t>EGE7</t>
  </si>
  <si>
    <t>Transmisión y distribución de electricidad de fuentes renovables</t>
  </si>
  <si>
    <t>No utilizar equipos, como transformadores o generadores, que contengan fluido eléctrico a base de bifenilos policlorados (PCB).</t>
  </si>
  <si>
    <t>Almacenamiento de electricidad</t>
  </si>
  <si>
    <t>EA10</t>
  </si>
  <si>
    <t>Almacenamiento de energía térmica</t>
  </si>
  <si>
    <t>EA11</t>
  </si>
  <si>
    <t>Manufactura de biomasa, biocombustibles y biogas</t>
  </si>
  <si>
    <t>Cogeneración de calor/frío y energía a partir de energía solar concentrada</t>
  </si>
  <si>
    <t>Evitar los posibles impactos negativos de los sistemas de enfriamiento en los recursos hídricos.</t>
  </si>
  <si>
    <t>EC14</t>
  </si>
  <si>
    <t>Cogeneración de calor/frío y energía a partir de energía geotérmica</t>
  </si>
  <si>
    <t>EC15</t>
  </si>
  <si>
    <t>Distritos térmicos</t>
  </si>
  <si>
    <t>C1</t>
  </si>
  <si>
    <t>Construcción de nuevos edificios</t>
  </si>
  <si>
    <t>C2</t>
  </si>
  <si>
    <t>Renovación de edificios</t>
  </si>
  <si>
    <t>Los edificios renovados no pueden utilizarse para la extracción, el almacenamiento, el transporte o la fabricación de combustibles fósiles.</t>
  </si>
  <si>
    <t>C3</t>
  </si>
  <si>
    <t>Adquisición y propiedad de edificios</t>
  </si>
  <si>
    <t>RC1</t>
  </si>
  <si>
    <t>Tratamiento de lodos de aguas residuales</t>
  </si>
  <si>
    <t>RC2</t>
  </si>
  <si>
    <t>Recolección y transporte separado de residuos no peligrosos en la fracción segregada en origen</t>
  </si>
  <si>
    <t>RC3</t>
  </si>
  <si>
    <t>Digestión anaerobia de residuos orgánicos con captura o uso de metano</t>
  </si>
  <si>
    <t>RC4</t>
  </si>
  <si>
    <t>Compostaje de residuos orgánicos</t>
  </si>
  <si>
    <t>RC5</t>
  </si>
  <si>
    <t>Aprovechamiento de material de residuos no peligrosos</t>
  </si>
  <si>
    <t>RC6</t>
  </si>
  <si>
    <t>Producción de energía a partir de fracciones de residuos no reciclables (tratamientos térmicos)</t>
  </si>
  <si>
    <t>Actividad Adicional</t>
  </si>
  <si>
    <t>No aplicable</t>
  </si>
  <si>
    <t>RC7</t>
  </si>
  <si>
    <t>Captura y utilización de gas de relleno sanitario</t>
  </si>
  <si>
    <t>RC8</t>
  </si>
  <si>
    <t>Captura artificial, transporte y almacenamiento/uso de GEI de la atmósfera</t>
  </si>
  <si>
    <t>A1</t>
  </si>
  <si>
    <t>Suministro y tratamiento de agua</t>
  </si>
  <si>
    <t>Sistemas de acueducto</t>
  </si>
  <si>
    <t>A2</t>
  </si>
  <si>
    <t>Sistemas de alcantarillado sanitario y combinados</t>
  </si>
  <si>
    <t>A3</t>
  </si>
  <si>
    <t>Sistemas de tratamiento de aguas residuales</t>
  </si>
  <si>
    <t>A4</t>
  </si>
  <si>
    <t>Inversiones para el uso eficiente del agua</t>
  </si>
  <si>
    <t>T1</t>
  </si>
  <si>
    <t>Transporte público urbano</t>
  </si>
  <si>
    <t>Umbrales diferentes para flota nueva, renovación y desintegración</t>
  </si>
  <si>
    <t>T2</t>
  </si>
  <si>
    <t>Micromovilidad</t>
  </si>
  <si>
    <t>T3</t>
  </si>
  <si>
    <t>Infraestructura para el transporte</t>
  </si>
  <si>
    <t>La construcción, rehabilitación, operación y mantenimiento de la infraestructura de transporte es elegible en los siguientes casos:
1.        Infraestructura y equipos que se requieren para el transporte con cero emisiones directas (p. ej.: puntos de carga eléctrica para vehículos, actualizaciones de conexión a la red eléctrica –smart grids–, tecnología de conectividad infraestructura-vehículo y vehículo-vehículo, estaciones de servicio de hidrógeno, autopistas eléctricas, etc.) y que promueven la intermodalidad entre modos de transporte de bajo carbono (ej., mobility hubs). 
2.        Servicios asociados a compra, mantenimiento, reciclaje y reposición de baterías para vehículos e infraestructura de transporte bajo en carbono. 
3.        Infraestructura y equipos para la micromovilidad baja en carbono (p. ej.: redistribución del perfil de la vía para aumentar el área peatonal y los carriles para bicicletas y sistemas de micromovilidad en general; equipamiento urbano para estaciones de sistemas públicos compartidos de micromovilidad; puntos de consolidación y distribución urbana de mercancías de última milla en sistemas de Micromovilidad y ‘cross-docking’, etc.), si la flota de vehículos o modos de transporte que usan la infraestructura cumplen con los umbrales de emisiones directas según lo definido en la actividad T2. 
4.        Infraestructura y equipos para la logística urbana en general (p. ej.: corredores logísticos urbanos, plataformas logísticas, centros de consolidación y distribución urbana de mercancías, etc.) y para Desarrollos Orientados al Transporte (como la NAMA DOT).
5.        Infraestructura y equipos para el transporte público urbano (p.ej.: infraestructura para carga eléctrica, y tecnología asociada a la operación, el control, el recaudo y la información al usuario, etc.), sólo si la flota o modos de transporte que usan la infraestructura se ciñen a los umbrales de emisiones directas establecidos en la actividad T1.
6.        Infraestructura y equipos para el transporte interurbano, de carga y pasajeros (p.ej.: infraestructura para carga eléctrica, tecnología relacionada con operación, control, recaudo e información al usuario, facilidades de transferencia modal, etc.), en tanto la flota de vehículos o modos de transporte que utilizan la infraestructura cumplen con los umbrales de emisiones directas definidos en la actividad T4 
7.        Infraestructura para el suministro de biocombustible sostenible y el hidrógeno verde.
8.        Adecuación de infraestructura urbana de transporte para mejorar su uso eficiente (factores de ocupación) y generar cambios de comportamiento (demanda) en los usuarios (p. ej.: carriles de alta ocupación; tecnología para sistemas de parqueo y transporte inteligente –ver Sector TIC–; tecnología para apoyar horarios escalonados; sistemas tecnológicos de tarificación vial, como los peajes urbanos electrónicos; sistemas de fiscalización de carriles exclusivos para buses, etc.), y en general, la infraestructura y tecnología para proyectos de gestión de la demanda que estén definidos como medidas potenciales de reducción de GEI (p. ej., NAMA TAnDem).
9.        Infraestructura tecnológica y plataformas para la movilidad como un servicio en transporte de carga y pasajeros.
10.        Infraestructura que avanza hacia el transporte multimodal, férreo o fluvial, independientemente del tipo de flota que use, asumiendo que va a disminuir las emisiones netas causadas, al reemplazar la movilidad por carretera.
11.        Infraestructura ferroviaria no electrificada con un plan existente de electrificación o de uso de trenes con motor alternativo.</t>
  </si>
  <si>
    <t>T4</t>
  </si>
  <si>
    <t>Transporte interurbano (carga y pasajeros)</t>
  </si>
  <si>
    <t>La flota de vehículos o material rodante que transportan combustibles fósiles o combustibles fósiles mezclados con alternativos no son elegibles.</t>
  </si>
  <si>
    <t>T5</t>
  </si>
  <si>
    <t>Transporte de servicio particular</t>
  </si>
  <si>
    <t>TIC1</t>
  </si>
  <si>
    <t>Tecnologías de la información y la comunicación (TIC)</t>
  </si>
  <si>
    <t>TIC2</t>
  </si>
  <si>
    <t>Soluciones para la reducción de GEI basadas en datos</t>
  </si>
  <si>
    <t>M1</t>
  </si>
  <si>
    <t>Manufactura para tecnologías bajas en carbono</t>
  </si>
  <si>
    <t>M2</t>
  </si>
  <si>
    <t>Componentes que contribuyen a la producción de hidrógeno bajo en carbono</t>
  </si>
  <si>
    <t>M3</t>
  </si>
  <si>
    <t>Componentes para la fabricación de cemento</t>
  </si>
  <si>
    <t>M4</t>
  </si>
  <si>
    <t>Componentes para la fabricación de aluminio</t>
  </si>
  <si>
    <t>M5</t>
  </si>
  <si>
    <t>Componentes para la fabricación de hierro y acero</t>
  </si>
  <si>
    <t>M6</t>
  </si>
  <si>
    <t>Fabricación de cloro</t>
  </si>
  <si>
    <t>M7</t>
  </si>
  <si>
    <t>Componentes para la fabricación de productos químicos de base orgánica</t>
  </si>
  <si>
    <t>Componentes involucrados en la fabricación de plásticos en forma primaria</t>
  </si>
  <si>
    <t>El plástico fabricado utilizado para productos de consumo de un sólo uso no es elegible.</t>
  </si>
  <si>
    <t>MRV**</t>
  </si>
  <si>
    <t>Taxonomía Colombia</t>
  </si>
  <si>
    <t>Sub-sector</t>
  </si>
  <si>
    <t>Actividades MRV</t>
  </si>
  <si>
    <t>Sector Taxonomía</t>
  </si>
  <si>
    <t>Actividades Taxonomía</t>
  </si>
  <si>
    <t>ENERGÍA (Energy)</t>
  </si>
  <si>
    <t>Generación, mejora y acceso de electricidad</t>
  </si>
  <si>
    <t>Incrementar la participación de fuentes renovables en la matriz energética (eólica, offshore y onshore), solar fotovoltaica, geotérmica, mareomotriz, hidroeléctrica, biomasa y biogás)</t>
  </si>
  <si>
    <t>Generar energía con fuentes no convencionales en zonas no interconectadas (sistemas híbridos)</t>
  </si>
  <si>
    <t>Construir, mantener y optimizar sistemas de transmisión y distribución para aprovechamiento de fuentes renovables</t>
  </si>
  <si>
    <t>Integrar redes inteligentes en el sistema integrado nacional</t>
  </si>
  <si>
    <t>Usar biomasa para aplicaciones térmicas</t>
  </si>
  <si>
    <t>Cogenerar con biomasa</t>
  </si>
  <si>
    <t>Implementar planes de remoción de biomasa para hidroeléctricas con valles inundables</t>
  </si>
  <si>
    <t>No existe equivalencia</t>
  </si>
  <si>
    <t>Producir biocombustibles (con baja huella de carbono)</t>
  </si>
  <si>
    <t>Acceder a la energía a través de la electrificación rural</t>
  </si>
  <si>
    <t>Eficiencia Energética</t>
  </si>
  <si>
    <t>Optimizar e incrementar la eficiencia de los sistemas de aire acondicionado y calefacción</t>
  </si>
  <si>
    <t>Usar energía solar para calentamiento de agua</t>
  </si>
  <si>
    <t>Mejorar la eficiencia energética en el alumbrado público y telegestión</t>
  </si>
  <si>
    <t>Medidas individuales a nivel ciudad / municipio / localidad</t>
  </si>
  <si>
    <t>Cambiar bombillos incandescentes por ahorradores (LEDS)</t>
  </si>
  <si>
    <t>Usar estufas eficientes para reducir el consumo de biomasa tradicional</t>
  </si>
  <si>
    <t>Promover el aislamiento térmico en edificaciones</t>
  </si>
  <si>
    <t>Usar fuentes renovables para sistemas de bombeo de agua</t>
  </si>
  <si>
    <t>Aumentar la eficiencia energética de las plantas de tratamiento de aguas residuales y el sistema de alcantarillado</t>
  </si>
  <si>
    <t>Promover eficiencia energética en la generación de energía eléctrica</t>
  </si>
  <si>
    <t>Políticas, leyes e investigación para la transición energética</t>
  </si>
  <si>
    <t>Desarrollar arreglos institucionales que permitan fomentar e implementar proyectos de energía renovable</t>
  </si>
  <si>
    <t>Expedir reglamentos técnicos de eficiencia energética</t>
  </si>
  <si>
    <t>Temas de política pública</t>
  </si>
  <si>
    <t>Gestionar la demanda mediante la regulación de tarifas de energéticos</t>
  </si>
  <si>
    <t>Fomentar incentivos económicos y fiscales para el aprovechamiento de energía renovable y eficiencia energética.</t>
  </si>
  <si>
    <t>Fijar de manera eficiente precios de los combustibles y la electricidad (racionalización de subsidios, tarifas de usuarios finales, regulaciones sobre la generación, transmisión o distribución)</t>
  </si>
  <si>
    <t>La actividad no es eligible como verde</t>
  </si>
  <si>
    <t>Modelar el consumo energético en diversos sectores para toma de decisiones</t>
  </si>
  <si>
    <t>Producción de hidrocarburos</t>
  </si>
  <si>
    <t>Promover e implementar proyectos de eficiencia energética en el sector hidrocarburos</t>
  </si>
  <si>
    <t>Recuperar condensados en sistemas de almacenamiento de crudo</t>
  </si>
  <si>
    <t>Hacer recuperación mejorada de petróleo</t>
  </si>
  <si>
    <t>Aprovechar metano en fugas, venteo y quemas de la cadena del petróleo y gas</t>
  </si>
  <si>
    <t>Capturar y almacenar CO2 en refinerias</t>
  </si>
  <si>
    <t>Optimizar la eficiencia en ductos</t>
  </si>
  <si>
    <t>Promover la medición, reporte y centralización de información referente a emisiones de gases de efecto invernadero generados por la industria de hidrocarburos</t>
  </si>
  <si>
    <t>Producción minera</t>
  </si>
  <si>
    <t>Investigar y desarrollar capacidades para mejorar la resiliencia de la actividad minera</t>
  </si>
  <si>
    <t>Promover prácticas eficientes en las actividades mineras</t>
  </si>
  <si>
    <t>El sector de minería aun no esta desarollado en la taxonomía</t>
  </si>
  <si>
    <t>Aprovechar metano en fugas, venteo y quemas de la cadena de la minería subterránea y a cielo abierto</t>
  </si>
  <si>
    <t>MEDIO AMBIENTE Y RECURSOS NATURALES (Environment and Natural Resources)</t>
  </si>
  <si>
    <t>Recurso hídrico</t>
  </si>
  <si>
    <t>Promover la captación y almacenamiento de agua en zonas estratégicas en riesgo de escasez de agua por cambio climático</t>
  </si>
  <si>
    <t>Conservar agua en zonas prioritarias y sometidas al estrés hídrico debido al cambio climático</t>
  </si>
  <si>
    <t>Restaurar planicies aluviales para controlar inundaciones</t>
  </si>
  <si>
    <t>Fortalecer la red hidrometeorológica y modelacion en cambio climático nacional (en el marco de la red nacional)</t>
  </si>
  <si>
    <t>Aplicar modelos hidrológicos en cuencas para determinar la vulnerabilidad ante los efectos del cambio climático</t>
  </si>
  <si>
    <t>Proteger y/o rehabilitar humedales (cuerpos de agua, pantanos, etc.) como prestadores de servicios ecosistémicos ante impactos de cambio climático</t>
  </si>
  <si>
    <t>Investigar el potencial de sumideros no forestales para almacenamiento de CO2</t>
  </si>
  <si>
    <t>Incorporar en instrumentos de planificación de manejo del recurso hídrico consideraciones de variabilidad y cambio climático</t>
  </si>
  <si>
    <t>Desarrollar y mejorar sistemas para el monitoreo del agua potable en áreas afectadas por temperaturas altas, inundaciones y elevaciones del nivel del mar como consecuencia del cambio climático</t>
  </si>
  <si>
    <t>Usar y aprovechar fuentes alternativas de agua (como cosecha de agua y protección de agua subteráneas, captación de lluvia para riego)</t>
  </si>
  <si>
    <t>Incorporar en planes departamentales integrales de agua consideraciones de variabilidad y cambio climático</t>
  </si>
  <si>
    <t>Promover e implementar programas de uso eficiente de agua en el contexto de cambio climático</t>
  </si>
  <si>
    <t>Gestión, aprovechamiento y saneamiento de aguas</t>
  </si>
  <si>
    <t>Promover servicios de agua y saneamiento básico que reduzcan la vulnerabilidad a las inundaciones</t>
  </si>
  <si>
    <t>Promover sistemas de gestión de aguas residuales o sistemas diseñados para proteger la calidad y cantidad de los recursos hídricos frente al cambio climático</t>
  </si>
  <si>
    <t>Capturar y quemar metano en plantas de tratamiento de aguas residuales domésticas e industriales</t>
  </si>
  <si>
    <t>Producir biogás por medio de digestión anaerobia</t>
  </si>
  <si>
    <t>Aprovechar residuos para disminuir emisiones de metano y N2O en tratamiento de aguas (lodos de plantas, etc.)</t>
  </si>
  <si>
    <t>Biodiversidad y gobernanza forestal</t>
  </si>
  <si>
    <t>Reducir la deforestación y degradación de ecosistemas forestales</t>
  </si>
  <si>
    <t>Restaurar ecosistemas forestales</t>
  </si>
  <si>
    <t>Manejar de manera sostenible recursos forestales</t>
  </si>
  <si>
    <t>Controlar y vigilar los recursos forestales</t>
  </si>
  <si>
    <t>Mejorar la gestión de incendios forestales</t>
  </si>
  <si>
    <t>Gestionar para el control de plagas</t>
  </si>
  <si>
    <t>Establecer plantaciones dendro-energéticas</t>
  </si>
  <si>
    <t>Establecer acciones REDD</t>
  </si>
  <si>
    <t>Mejorar los depósitos de gases de efecto invernadero</t>
  </si>
  <si>
    <t>Proteger los depósitos de gases de efecto invernadero</t>
  </si>
  <si>
    <t>Implementar procesos de rehabilitación</t>
  </si>
  <si>
    <t>Regular el sector forestal</t>
  </si>
  <si>
    <t>Implementar acciones de ordenación forestal</t>
  </si>
  <si>
    <t>Consumir de manera sostenible recursos forestales</t>
  </si>
  <si>
    <t>Implementar incentivos para frenar la deforestación</t>
  </si>
  <si>
    <t>Implementar mecanismos de monitoreo, reporte y verificación en el sector forestal</t>
  </si>
  <si>
    <t>Planificar, conservar y usar de manera sostenible ecosistemas críticos (manglares, bosque seco, marino costero, páramo, etc.) ante los impactos de cambio climático</t>
  </si>
  <si>
    <t>Conservar la biodiversidad y sus servicios ecosistémicos ante los efectos de cambio climático</t>
  </si>
  <si>
    <t>Promover pago por servicios ambientales</t>
  </si>
  <si>
    <t>Mejorar el conocimiento del patrimonio natural y de los servicios ambientales ante los efectos del cambio climático</t>
  </si>
  <si>
    <t>Promover medidas de adaptación que contribuyan a la conectividad biológica (corredores, aislamiento, pasos de fauna, etc.)</t>
  </si>
  <si>
    <t>Fomentar zonas verdes urbanas</t>
  </si>
  <si>
    <t>Incorporar cambio climático en la ruta de declaratoria de nuevas áreas protegidas del sistema de parques nacionales</t>
  </si>
  <si>
    <t>Incorporar criterios de cambio climático en instrumentos de gestión de ANP</t>
  </si>
  <si>
    <t>Implementar acciones de adaptación basada en ecosistemas</t>
  </si>
  <si>
    <t>Investigar y monitorear los impactos derivados del cambio climático en ecosistemas</t>
  </si>
  <si>
    <t>AGROPECUARIO (Agriculture and Livestock)</t>
  </si>
  <si>
    <t>Desarrollo rural</t>
  </si>
  <si>
    <t>Dar lineamientos para incorporar medidas de adaptación en instrumentos sectoriales de la política agropecuaria</t>
  </si>
  <si>
    <t>Promover sistemas agroforestales</t>
  </si>
  <si>
    <t>Desarrollar paquetes tecnológicos para la agroforestación</t>
  </si>
  <si>
    <t>Usar sistemas de riego más inteligentes, de precisión, y prácticas agrícolas con enfoques ecosistémicos para conservar el agua</t>
  </si>
  <si>
    <t>Usar, conservar e intercambiar variedades genéticamente mejoradas de cultivos más resistentes a las condiciones climáticas
  extremas</t>
  </si>
  <si>
    <t>Promover la investigación y desarrollo de cultivos genéticamente mejoradas que son más resistentes a las condiciones climáticas
  extremas</t>
  </si>
  <si>
    <t>Incentivar métodos agrícolas resilientes al clima de manera sostenible</t>
  </si>
  <si>
    <t>Reducir el consumo de combustibles fósiles para la generación de energía en la tracción (por ejemplo, la labranza eficiente), el riego y otros procesos agrícolas</t>
  </si>
  <si>
    <t>Utilizar fertilizantes orgánicos y biológicos en lugar de químicos</t>
  </si>
  <si>
    <t>Manejar de manera integral plagas y enfermedades ante eventos climáticos extremos</t>
  </si>
  <si>
    <t>Desarrollar programas de agricultura urbana y periurbana en zonas vulnerables</t>
  </si>
  <si>
    <t>Fomentar la producción orgánica y ecológica</t>
  </si>
  <si>
    <t>Promover la producción agropecuaria a partir de figuras comunitaria, asociativa y cooperativa</t>
  </si>
  <si>
    <t>Desarrollar y fortalecer modelos de asistencia técnica con enfoques de autogestión para el desarrollo comunitario</t>
  </si>
  <si>
    <t>Fortalecer capacidades institucionales locales, regionales y nacionales para la promoción de estrategias y políticas para la agricultura comunitaria, asociativa y cooperativa</t>
  </si>
  <si>
    <t>Desarrollar y fortalecer programas sociales de alimentación y seguridad alimentaria para responder a eventos climáticos
  extremos</t>
  </si>
  <si>
    <t>Identificar y evaluar medidas de adaptación para disminuir vulnerabilidad de sistemas productivos agropecuarios prioritarios mediante las mejores prácticas agrícolas</t>
  </si>
  <si>
    <t>Recolectar, procesar y divulgar información agroclimática a través del SAT para promover la adaptación</t>
  </si>
  <si>
    <t>Desarrollar e implementar estrategias para la mitigación de GEI en la producción agrícola y pecuaria</t>
  </si>
  <si>
    <t>Promover la reconversión productiva y tecnológica en el sector agropecuario</t>
  </si>
  <si>
    <t>Producir compostaje a partir de residuos orgánicos</t>
  </si>
  <si>
    <t>Apoyar la formulación de planes de ordenaminto territorial con enfoque de desarrollo rural bajo en carbono y resilientes al clima</t>
  </si>
  <si>
    <t>Desarrollar y fortalecer seguros e incentivos económicos agropecuarios</t>
  </si>
  <si>
    <t>Agricultura</t>
  </si>
  <si>
    <t>Usar los residuos de cosecha para la generación de energía</t>
  </si>
  <si>
    <t>Emplear prácticas para cultivar como la labranza mínima y cubierta vegetal del suelo</t>
  </si>
  <si>
    <t>Usar de manera eficiente el agua y suelo en actividades agrícolas</t>
  </si>
  <si>
    <t>Reforestar mediante plantaciones comerciales</t>
  </si>
  <si>
    <t>Implementar sistemas agro-silvopastoriles</t>
  </si>
  <si>
    <t>Ganadería bovina</t>
  </si>
  <si>
    <t>Evaluar las emisiones de GEI en la producción ganadera determinando factores de emisión propios para Colombia</t>
  </si>
  <si>
    <t>Promover proyectos de mitigación en la ganadería bovina</t>
  </si>
  <si>
    <t>Aprovechar el estiércol y otros residuos sólidos a través de biodigestores para generación de electricidad, biogás domiciliario y biofertilizantes</t>
  </si>
  <si>
    <t>Suplementar la dieta del ganado</t>
  </si>
  <si>
    <t>Evaluar las opciones de implementación conjunta de medidas de adaptación y mitigación en fincas ganaderas</t>
  </si>
  <si>
    <t>Estabilizar el hato ganadero bovino</t>
  </si>
  <si>
    <t>Implementar incentivos económicos para la mitigación de GEI en la producción ganadera</t>
  </si>
  <si>
    <t>Promover pastoreo racional</t>
  </si>
  <si>
    <t>Otras actividades productivas primarias</t>
  </si>
  <si>
    <t>Disminuir la vulnerabilidad de la pesca por variabilidad climática</t>
  </si>
  <si>
    <t>TRANSPORTE</t>
  </si>
  <si>
    <t>Desarrollo urbano y  transporte masivo de pasajeros</t>
  </si>
  <si>
    <t>Desarrollar y promover sistemas de transporte masivo</t>
  </si>
  <si>
    <t>Emplear tecnologías eficientes y con menores emisiones en el sistema de transporte</t>
  </si>
  <si>
    <t>Construir infraestructura vial baja en carbono y resiliente a los impactos del cambio climático</t>
  </si>
  <si>
    <t>Desarrollar y promover sistemas férreos de pasajeros (trenes suburbanos y metros)</t>
  </si>
  <si>
    <t>Sustituir y/o renovar la flota de transporte público y privado con tecnología eléctrica o híbrida</t>
  </si>
  <si>
    <t>Condicionar infraestructura para uso de vehículos eléctricos</t>
  </si>
  <si>
    <t>Establecer mejores estándares de rendimiento en transporte de pasajeros público y privado</t>
  </si>
  <si>
    <t>Desarrollar campañas de capacitación y sensibilización para conducción eficiente y ahorro de combustible (conducción verde)</t>
  </si>
  <si>
    <t>Usar la inyección directa para motores de combustión interna</t>
  </si>
  <si>
    <t>Promover transporte de carga fluvial</t>
  </si>
  <si>
    <t>Promover programas de chatarrización y desintegración vehícular</t>
  </si>
  <si>
    <t>Desarrollar medidas para gestión de la demanda de transporte para reducir las emisiones de GEI</t>
  </si>
  <si>
    <t>Establecer carriles para vehículos de alta ocupación</t>
  </si>
  <si>
    <t>Establecer tarifa de congestión de carga y carretera</t>
  </si>
  <si>
    <t>Reglamentar el uso de carriles exclusivos para vehículos particulares que practiquen carpooling (vehículo compartido)</t>
  </si>
  <si>
    <t>Reestructurar el valor de los impuestos y otras obligaciones fiscales de las motocicletas</t>
  </si>
  <si>
    <t>Implementar peajes electrónicos y cargos por congestión</t>
  </si>
  <si>
    <t>Optimizar el uso de taxis (distribución geográfica de los taxis, bahías de parqueo)</t>
  </si>
  <si>
    <t>Implementar medidas de desarrollo orientado al transporte (TOD)</t>
  </si>
  <si>
    <t>Optimizar cadenas logísticas al interior de las ciudades (horarios, centros de despacho)</t>
  </si>
  <si>
    <t>Promover el desarrollo sostenible de clústeres productivos para reducir el transporte de materias primas y productos terminados</t>
  </si>
  <si>
    <t>Optimizar sistemas de logística para reducir el transporte de materias primas y productos terminados</t>
  </si>
  <si>
    <t>Establecer mejores estándares para la implementación de las pruebas y expedición de certificado de revisión técnico-mecánica para vehículos</t>
  </si>
  <si>
    <t>Articular proyectos de vivienda y transporte como herramienta de planificación</t>
  </si>
  <si>
    <t>Mejorar la eficiencia tecnológica del transporte de carga</t>
  </si>
  <si>
    <t>Promover transporte de carga multimodal</t>
  </si>
  <si>
    <t>Implementar servicios para aprovechar los viajes de retorno o espacio disponible del sistema de transporte de carga</t>
  </si>
  <si>
    <t>Desarrollar y promover sistemas férreos de carga</t>
  </si>
  <si>
    <t>Desarrollar análisis del riesgo y la vulnerabilidad del sector transporte</t>
  </si>
  <si>
    <t>Desarrrollar planes de movilidad</t>
  </si>
  <si>
    <t>Desarrollar y/o implementar planes maestros para el fomento de la intermodalidad</t>
  </si>
  <si>
    <t>Movilidad no motorizada</t>
  </si>
  <si>
    <t>Desarrollar sistemas públicos de bicicletas</t>
  </si>
  <si>
    <t>Optimizar, reglamentar y formalizar la práctica de bicitaxismo</t>
  </si>
  <si>
    <t>Crear y mantener Infraestructura para el aprovechamiento de la movilidad no motorizada (ciclorutas, parqueaderos, servicios higiénicos, entre otros)</t>
  </si>
  <si>
    <t>Promover, regular y crear políticas para la movilidad no motorizada (ciclismo y caminata)</t>
  </si>
  <si>
    <t>Mejoramiento de  combustibles</t>
  </si>
  <si>
    <t>Mejorar la calidad de los combustibles</t>
  </si>
  <si>
    <t>Evaluar el uso de combustibles alternativos para el sector transporte</t>
  </si>
  <si>
    <t>Referirse a las actividades correspondientes al sector transporte</t>
  </si>
  <si>
    <t>Promover el uso de biocombustibles producido en condiciones sociales y ambientales integrales para el sector tranpsorte</t>
  </si>
  <si>
    <t>Fomentar el uso de gas natural como alternativa a combustibles convencionales en el sector transporte</t>
  </si>
  <si>
    <t>Mejorar los combustibles del transporte aéreo y marítimo</t>
  </si>
  <si>
    <t>VIVIENDA</t>
  </si>
  <si>
    <t>Construcción, vivienda y saneamiento básico</t>
  </si>
  <si>
    <t>Incorporar criterios, normas y estándares de construcción sostenible (iluminación y calentaniento)</t>
  </si>
  <si>
    <t>Sustituir y dotar de equipos de calentamiento en edificios</t>
  </si>
  <si>
    <t>Usar mejores técnicas y materiales de diseño y construcción arquitectónico sustentable (ej. energía renovable)</t>
  </si>
  <si>
    <t>Viviendas con enfoque de adaptación</t>
  </si>
  <si>
    <t>Construir vivienda adaptativa y resiliente (construcciones palafíticas, casas flotantes y aterradas)</t>
  </si>
  <si>
    <t>EDUCACIÓN</t>
  </si>
  <si>
    <t>Educación sobre cambio climático</t>
  </si>
  <si>
    <t>Promover programas académicos en educación superior (técnica, tecnológica y universitaria) sobre cambio climático</t>
  </si>
  <si>
    <t>El sector no está incluido en la taxonomía</t>
  </si>
  <si>
    <t>Incorporar la adaptación y mitigación al cambio climático en el currículo escolar (básico)</t>
  </si>
  <si>
    <t>Comunicación sobre cambio climático</t>
  </si>
  <si>
    <t>Promover programas de sensibilización en mitigación y adaptación al cambio climático</t>
  </si>
  <si>
    <t>SALUD</t>
  </si>
  <si>
    <t>Atención y control de enfermedades</t>
  </si>
  <si>
    <t>Implementar estrategias de prevención, atención, monitoreo, vigilancia y control de enfermedades y epidemias vectoriales asociadas con el cambio climático (ejemplo: dengue y malaria)</t>
  </si>
  <si>
    <t>Implementar estrategias de prevención, atención, monitoreo, vigilancia y control de eventos asociados a olas de calor</t>
  </si>
  <si>
    <t>Edificación eficiente en el sector salud</t>
  </si>
  <si>
    <t>Diseñar e implementar estrategias de eficiencia energética</t>
  </si>
  <si>
    <t>INDUSTRIA</t>
  </si>
  <si>
    <t>Eficiencia en procesos industriales</t>
  </si>
  <si>
    <t>Usar nuevas tecnologías para generar un desarrollo productivo bajo en carbono en el sector industria</t>
  </si>
  <si>
    <t>Promover e implementar la cogeneración industrial económicamente factible</t>
  </si>
  <si>
    <t>Promover la eficiencia energética en el sector industrial (Programa de instalación de Variadores de velocidad o Drivers VSDs, de cambios de procesos productivos para industrias manufactureras con sistemas de calentamiento directo, de mejoras en combustión de combustibles sólidos, de aprovechamiento de calor residual de procesos de combustión, de reconversión de calderas convencionales a calderas de lecho fluidizado, de mejoras en combustión de gas natural, de reconversión de calderas pirotubulares a súper calderas, de reconversión de calentamiento indirecto a quemadores directos. Programas que incluyen: calidad de la energía, energía reactiva y distorsión armónica, sustitución de motores de eficiencia estándar por motores de alta eficiencia, reconversión de equipos y sistemas de iluminación de baja eficiencia, reposición y mantenimiento de aislamiento térmico).</t>
  </si>
  <si>
    <t>Las medidas individuales pueden ser parte de las actividades económicas correspondientes.</t>
  </si>
  <si>
    <t>Crear e implementar programas de buenas prácticas de eficiencia energética en el sector industrial</t>
  </si>
  <si>
    <t>Referirse a las actividades de la sector de manufactura</t>
  </si>
  <si>
    <t>Promover la adopción de estándares de eficiencia energética y medioambientales previstos para reducir las emisiones de gases de efecto invernadero</t>
  </si>
  <si>
    <t>Fomentar el uso de gas natural frente a otros recursos fósiles más carbón intensivos en el sector industrial</t>
  </si>
  <si>
    <t>Gestionar la demanda mediante la regulación de tarifas de los energéticos en el sector industrial</t>
  </si>
  <si>
    <t>Sustituir combustibles fósiles por renovables en los procesos industriales</t>
  </si>
  <si>
    <t>Promover el desarrollo de fuentes de energía no convencionales como alternativa al uso de combustibles fósiles</t>
  </si>
  <si>
    <t>Promover el entrenamiento y la implementación de sistemas de gestión energética, evaluación de ciclo de vida y sostenibilidad
  en la industria</t>
  </si>
  <si>
    <t>Referirse a las actividades del sector de maufactura</t>
  </si>
  <si>
    <t>Aprovechar y gestionar residuos industriales</t>
  </si>
  <si>
    <t>Referirse a las actividades del sector de gestión de resiudos y captura de emisiones</t>
  </si>
  <si>
    <t>El tratamiento de residuos industriales aun no hace parte de la taxonomía</t>
  </si>
  <si>
    <t>Eficiencia en el sector cementero</t>
  </si>
  <si>
    <t>Usar sustitutos para el clínker en la industria cementera</t>
  </si>
  <si>
    <t>Sustituir combustible por residuos sólidos peligrosos o no peligrosos durante el proceso de clinkerización (coprocesamiento)</t>
  </si>
  <si>
    <t>Cambiar proceso húmedo a seco en la producción de clínker</t>
  </si>
  <si>
    <t>Sustituir combustible por biomasa en el proceso clinkerización</t>
  </si>
  <si>
    <t>Instalar sistemas de recuperación de calor generados durante el proceso de clinkerización</t>
  </si>
  <si>
    <t>Implementar un sistema de monitoreo y reportes con indicadores de eficiencia y carbono intensidad para el mercado local de acuerdo a los lineamientos del CSI (Cement Sustainability Innitiative)</t>
  </si>
  <si>
    <t>Eficiencia en el sector de papel</t>
  </si>
  <si>
    <t>Usar la gasificación de licor negro como fuente de energía renovable para las plantas de celulosa</t>
  </si>
  <si>
    <t>Eficiencia en el sector de acero</t>
  </si>
  <si>
    <t>Aumentar la producción de acero líquido en EAF</t>
  </si>
  <si>
    <t>Producción de hierro reducido directamente (DRI) en procesos con tecnología Midrex</t>
  </si>
  <si>
    <t>Producir arrabio en altos hornos con inyección de carbón pulverizado</t>
  </si>
  <si>
    <t>Sustituir hornos convencionales por hornos eléctricos</t>
  </si>
  <si>
    <t>Implementar el Reglamento Técnico de Calderas</t>
  </si>
  <si>
    <t>Caracterizar la producción de acero nacional a nivel de consumo energético y huella de carbono, para identificar cuellos de botella y oportunidades de mejora</t>
  </si>
  <si>
    <t>Promover el reciclaje de acero para aumentar el porcentaje de la producción nacional producida a partir de material reciclado</t>
  </si>
  <si>
    <t>Eficiencia en el sector químico</t>
  </si>
  <si>
    <t>Implementar medidas para la recuperación de nitrógeno en la producción de amoniaco y otros derivados del proceso Haber Bosch o en la producción de óxido nitroso</t>
  </si>
  <si>
    <t>Producir hierro reducido directamente (DRI) en proceso con tecnología Hylsa</t>
  </si>
  <si>
    <t>Eficiencia en otros procesos industriales</t>
  </si>
  <si>
    <t>Sustitución de SAOs y reducción en el uso de SF6 como aislante en equipos eléctricos</t>
  </si>
  <si>
    <t>Reemplazo de la producción de plástico por bioplástico</t>
  </si>
  <si>
    <t>Industria resiliente</t>
  </si>
  <si>
    <t>Diagnosticar y adecuar las instalaciones industriales para mejorar la resiliencia a los riesgos relacionados con la variabilidad y cambio climático</t>
  </si>
  <si>
    <t>Realizar estudios de vulnerabilidad para nuevas industrias</t>
  </si>
  <si>
    <t>Sustituir tecnologías de producción que consumen menos agua y que reducen la vulnerabilidad frente a la escasez del agua</t>
  </si>
  <si>
    <t>RESIDUOS</t>
  </si>
  <si>
    <t>Aprovechamiento, reúso y gestión de residuos</t>
  </si>
  <si>
    <t>Generar metano a partir de residuos agropecuarios</t>
  </si>
  <si>
    <t>Aprovechar y gestionar de forma integral residuos solidos urbanos</t>
  </si>
  <si>
    <t>Elaborar estudios de vulnerabilidad y emisiones de GEI en vertederos de residuos existentes y proyectados</t>
  </si>
  <si>
    <t>Recuperar metano en rellenos sanitarios</t>
  </si>
  <si>
    <t>Usar vehículos híbridos para la recolección de residuos</t>
  </si>
  <si>
    <t>Los vehículos hibridos aun no hace parte de la taxonomía</t>
  </si>
  <si>
    <t>Recolectar y transportar residuos sólidos a través de conducción eficiente</t>
  </si>
  <si>
    <t>Optimizar la logística de transporte de residuos</t>
  </si>
  <si>
    <t>Reciclar residuos de aparatos eléctricos, electrónicos, papel, metal, plástico, entre otros</t>
  </si>
  <si>
    <t>Instalar parque de aprovechamiento integral de residuos</t>
  </si>
  <si>
    <t>Sensibilizar al público sobre reciclaje y aprovechamiento de residuos</t>
  </si>
  <si>
    <t>Formalizar la actividad de recicladores</t>
  </si>
  <si>
    <t>Capacitar a comunidades sobre separación, minimización de residuos, reúso y reciclaje</t>
  </si>
  <si>
    <t>Optimizar la gestión de residuos urbanos incluyendo en los diseños de las edificaciones, cuartos de basuras para adecuada
  separación y almacenamiento de los mismos</t>
  </si>
  <si>
    <t>Producir material combustible a partir de residuos sólidos municipales y coprocesamiento</t>
  </si>
  <si>
    <t>Crear demanda y fortalecimiento de mercado de residuos valorizables</t>
  </si>
  <si>
    <t>TURISMO</t>
  </si>
  <si>
    <t>Turismo con bajas emisiones de GEI</t>
  </si>
  <si>
    <t>Gestionar de manera integral residuos en el sector turístico</t>
  </si>
  <si>
    <t>Aplica a las actividades relacionadas con el sector de gestión de resiudos y captura de emisiones</t>
  </si>
  <si>
    <t>Referirse a sector residuos</t>
  </si>
  <si>
    <t>Promover la eficiencia energética en el sector turismo</t>
  </si>
  <si>
    <t>Energía, Construcción</t>
  </si>
  <si>
    <t>Aplica a las actividades relacionadas con los sectores de energía y construcción</t>
  </si>
  <si>
    <t>Referirse a sector energía y construcción</t>
  </si>
  <si>
    <t>Promover el uso de fuentes no convencionales de energia renovable en el sector turístico</t>
  </si>
  <si>
    <t>Aplica a las actividades relacionadas con el sector de energía</t>
  </si>
  <si>
    <t>Referirse a sector energía</t>
  </si>
  <si>
    <t>Promover el transporte sustentable en el sector turístico</t>
  </si>
  <si>
    <t>Aplica a las actividades relacionadas con el sector de transporte</t>
  </si>
  <si>
    <t>Referirse a sector transporte</t>
  </si>
  <si>
    <t>Turismo resiliente</t>
  </si>
  <si>
    <t>Analizar la vulnerabilidad del sector turistico ante los efectos del cambio climático</t>
  </si>
  <si>
    <t>Contener los impactos negativos en zonas turísticas y restaurar las zonas turísticas degradadas</t>
  </si>
  <si>
    <t>GESTIÓN DEL RIESGO</t>
  </si>
  <si>
    <t>Gestión del riesgo asociado a cambio climático</t>
  </si>
  <si>
    <t>Implementar planes de gestión del riesgo que contribuyan a la adaptación del cambio climático</t>
  </si>
  <si>
    <t>Preparar infraestructura resiliente para la prevención de emergencias ante eventos hidroclimáticos</t>
  </si>
  <si>
    <t>Mejoramiento, identificación, seguimiento y monitoreo de amenazas hidrometeorológicas para alertas tempranas</t>
  </si>
  <si>
    <t>Fortalecer del sistema de información de alerta temprana (tecnología, herramientas informáticas, equipos de medición, etc.)</t>
  </si>
  <si>
    <t>Generar conocimiento sobre gestión del riesgo y estudios de vulnerabilidad y adaptabilidad al cambio climático (marino- costero, continental etc.)</t>
  </si>
  <si>
    <t>Implementar mecanismos financiamiento de transferencia y de riesgo asociado a eventos hidroclimáticos de infraestructura pública (seguros, bonos, instrumentos económicos)</t>
  </si>
  <si>
    <t>Crear proyectos para reducir riesgos hidroclimáticos intensificados por el cambio climático (inundaciones, sequías, movimiento de masa, aumento del nivel del mar, etc.)</t>
  </si>
  <si>
    <t>Diseñar e implementar planes de recuperación y reconstrucción post desastre con consideraciones de cambio climático</t>
  </si>
  <si>
    <t>TRANSVERSAL</t>
  </si>
  <si>
    <t>Producción y consumo sustentable</t>
  </si>
  <si>
    <t>Implementar programas y estrategias de producción y consumo sostenible</t>
  </si>
  <si>
    <t>Investigación y fortalecimiento de capacidades para el desarrollo bajo en carbono y resiliente al clima</t>
  </si>
  <si>
    <t>Fortalecer las capacidades e instituciones públicas y privadas en cambio climático</t>
  </si>
  <si>
    <t>Evaluar las necesidades de transferencia y desarrollo de tecnologías para la mitigación y adaptación al cambio climático</t>
  </si>
  <si>
    <t>Implementar proyectos para la transferencia y desarrollo de tecnologías para la mitigación y adaptación al cambio climático</t>
  </si>
  <si>
    <t>Generar, administrar y gestionar conocimiento e información para la toma de decisiones en materia de cambio climático</t>
  </si>
  <si>
    <t>Investigar en materia de mitigación y adaptación al cambio climático</t>
  </si>
  <si>
    <t>Preparar inventarios nacionales de Gases de Efecto Invernadero (GEI)</t>
  </si>
  <si>
    <t>Elaborar análisis de vulnerabilidad ante el cambio climático</t>
  </si>
  <si>
    <t>Diseñar, implementar y operar herramientas de información sobre cambio climático (plataformas web, etc.)</t>
  </si>
  <si>
    <t>Soluciones para la reducción de (GEI) basadas en datos</t>
  </si>
  <si>
    <t>Diseñar, implementar y operar sistemas de monitoreo, evaluación, seguimiento de iniciativas y políticas de cambio climático</t>
  </si>
  <si>
    <t>Planeación, ordenamiento y desarrollo territorial con consideraciones de cambio climático</t>
  </si>
  <si>
    <t>Articular políticas y acciones en materia de cambio climático</t>
  </si>
  <si>
    <t>Evaluar los impactos del cambio climático y los efectos sobre el comercio y el crecimiento económico</t>
  </si>
  <si>
    <t>Promover la planeación estratégica y participativa que potencialicen los resultados de las medidas de adaptación y mitigación</t>
  </si>
  <si>
    <t>Integrar criterios de mitigación y adaptación de cambio climático en la planificación territorial, el ordenamiento territorial y la política sectorial</t>
  </si>
  <si>
    <t>Formular e implementar planes de mitigación y/o adaptación en los territorios</t>
  </si>
  <si>
    <t>Incluir consideraciones de cambio climático en proyectos estratégicos o interés nacional</t>
  </si>
  <si>
    <t>Gestión e implementación de los planes de acción sectorial de mitigación y/o adaptación al cambio climático</t>
  </si>
  <si>
    <t>Fortalecer las Asistencias Técnicas de los Planes de Ordenamiento Territorial para incorporar criterios de Cambio Climático</t>
  </si>
  <si>
    <t>Incorporación de criterios de mitigación y adaptación en los planes de vida y planes de etnodesarrollo de comunidades étnicas</t>
  </si>
  <si>
    <t>Diseñar, implementar y divulgar instrumentos económicos y financieros para la mitigación y la adaptación al cambio climático</t>
  </si>
  <si>
    <t>Incorporar criterios de cambio climático en la estructuración de alianzas público-privadas</t>
  </si>
  <si>
    <t>Gestionar e implementar acciones por medio de fondos para la adaptación y la mitigación del cambio climático.</t>
  </si>
  <si>
    <t>Mejora de la regulación y legislación para la generación de incentivos para la mitigación y la adaptación al cambio climático</t>
  </si>
  <si>
    <t>Planeación urbana baja en carbono y resiliente al clima</t>
  </si>
  <si>
    <t>Actividades que no tienen la equivalencia en el MRV actual</t>
  </si>
  <si>
    <t>Está actividad no tiene equivalente en el MRV</t>
  </si>
  <si>
    <t>Almacenamiento del Hidrógeno</t>
  </si>
  <si>
    <t>References:</t>
  </si>
  <si>
    <t>CIIU</t>
  </si>
  <si>
    <t>DANE - Clasificación Industrial Internacional Uniforme de todas las actividades Revisión 4 Adaptada para Colombia</t>
  </si>
  <si>
    <t>Do not modify this sheet</t>
  </si>
  <si>
    <t>Recommended</t>
  </si>
  <si>
    <t>Not Recommended</t>
  </si>
  <si>
    <t>To be discussed</t>
  </si>
  <si>
    <t>EU</t>
  </si>
  <si>
    <t>IFC</t>
  </si>
  <si>
    <t>CBI</t>
  </si>
  <si>
    <t>E3</t>
  </si>
  <si>
    <t>Contribución propia</t>
  </si>
  <si>
    <t>Actividad habilitadora</t>
  </si>
  <si>
    <t>Actividad de tranisición</t>
  </si>
  <si>
    <t>Contribución Sustancial</t>
  </si>
  <si>
    <t xml:space="preserve">Medida de Adaptación </t>
  </si>
  <si>
    <t>Fast track</t>
  </si>
  <si>
    <t>Guideline document</t>
  </si>
  <si>
    <t>Type A</t>
  </si>
  <si>
    <t>Type B</t>
  </si>
  <si>
    <t>Type C</t>
  </si>
  <si>
    <t>No alineado</t>
  </si>
  <si>
    <t>Alineación de la actividad</t>
  </si>
  <si>
    <t>Alineación del criterio</t>
  </si>
  <si>
    <t>Número de actividades por sector</t>
  </si>
  <si>
    <t>Índices de alineación de la Taxonomía de Colombia y UE</t>
  </si>
  <si>
    <t>Alineación de las actividades</t>
  </si>
  <si>
    <t>Alineación de los criterios</t>
  </si>
  <si>
    <t>Todas</t>
  </si>
  <si>
    <t>Resumen de Alineación con la Taxonomía de UE</t>
  </si>
  <si>
    <t>% Actividades completamente alineadas</t>
  </si>
  <si>
    <t>% Actividades parcialmentealineadas</t>
  </si>
  <si>
    <t>% Actividades con criterios completamente alineados</t>
  </si>
  <si>
    <t>% Actividades con criterios parcialmente alineados</t>
  </si>
  <si>
    <t># de Actividades</t>
  </si>
  <si>
    <t>* TBD</t>
  </si>
  <si>
    <t>Nota: No incluye AFOLU</t>
  </si>
  <si>
    <t>La generación de energía solar fotovoltaica es directamente elegible y está exenta de realizar una evaluación del ciclo de vida, por medio de un producto del protocolo de GEI, como el PCF.
En todo caso, esta actividad está sujeta a una revisión periódica de acuerdo con el umbral vigente (100 gCO2e/kWh).</t>
  </si>
  <si>
    <t>Mediante el sistema de gestión ambiental de la actividad o de la entidad ejecutora de los fondos, se deben controlar los impactos rele- vantes relacionados con los siguientes aspectos.
CONSERVACIÓN DE LOS ECOSISTEMAS Y BIODIVERSIDAD
1. Las nuevas instalaciones e infraestructura financiadas, relacionadas con la actividad económica, no deben ubicarse en ecosiste- mas estratégicos para la seguridad alimenta- ria, ricos en biodiversidad, o que sirvan como hábitat de especies en peligro (flora y fauna) que están en el Sistema Nacional de Áreas Protegidas o en la Lista Roja de UICN (edifica- ciones que se asocian con infraestructura de apoyo al área natural protegida, tales como centros de visitantes). Los museos o instala- ciones técnicas están exentos de este criterio.
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 ma Nacional de Áreas Protegidas y estar en línea con el criterio establecido por la Norma de desempeño # 6 de la IFC.
Para estos lugares hay que implementar un programa de monitoreo y evaluación de la biodiversidad a largo plazo.
GESTIÓN DEL AGUA
1. Identificar, valorar y manejar los riesgos aso- ciados con el consumo y la calidad del agua. Usar herramientas de análisis de riesgo hídrico cuando estén disponibles (p. ej.: evaluaciones de riesgo realizadas por las autoridades ambientales respectivas, huella hídrica, WWF Water Risk Filter16, WRI Aqueduct17).
16 WWF Water Risk Filter, 2020. https://waterriskfilter.panda.org/ 17 WRI Aqueduct tolos, 2020. https://www.wri.org/aqueduct
2. Si los activos o actividades están ubicados en áreas con estrés hídrico, se debe garantizar que los planes de gestión del uso y conserva- ción del agua, desarrollados en consulta
con las entidades locales relevantes, se hayan implementado.
PREVENCIÓN Y CONTROL DE LA CONTAMINACIÓN
1. Las descargas a los cuerpos de agua deben cumplir con permisos para vertimientos de agua por parte de la autoridad ambiental competente en la jurisdicción.
2. Las emisiones que contaminen el aire deben contar con los permisos requeridos y cumplir con la normatividad vigente (con particular foco en residuos peligrosos).
3. Se debe realizar un manejo integral de los residuos generados con gestores debidamen- te autorizados.
ECONOMÍA CIRCULAR
1. Aplicar los criterios de la Estrategia Nacional de Economía Circular o la normatividad para temas de licenciamiento ambiental relevante, en lo que se refiere a los planes de retiro y desmantelamiento para plantas e infraestruc- tura relacionada con la actividad económica.
2. Demostrar la ambición de maximizar el uso eficiente, reducción, reparación, reciclaje y reutilización de materiales durante el ciclo de la vida operativa de la actividad (p. ej., a través de acuerdos contractuales con empre- sas de reciclaje e integración del costo de reciclaje y/o de exposición), el tratamiento y disposición adecuada de residuos (p. ej., manejo adecuado en fin de vida de baterías o RAEE) y el cumplimiento, como productores, de normas de Responsabilidad Extendida del Productor (REP).
3. Demostrar la ambición de que las instalacio- nes nuevas se hayan diseñado y fabricado para una alta durabilidad, fácil desmontaje, acondicionamiento y reciclaje.
4. Asegurar la reparabilidad de las instalaciones y equipos, y la accesibilidad e intercambiabili- dad de los componentes.</t>
  </si>
  <si>
    <t>NA</t>
  </si>
  <si>
    <t>La generación de energía solar concentrada es directamente elegible y está exenta de realizar una evaluación del ciclo de vida, por medio de un producto del protocolo de GEI, como el PCF.
Esta actividad está sujeta a una revisión periódica de acuerdo con el umbral vigente (100 gCO2e/kWh).</t>
  </si>
  <si>
    <t>Evitar los posibles impactos negativos del sistema de enfriamiento sobre los recur- sos hídricos.</t>
  </si>
  <si>
    <t>Evitar los posibles impactos negativos en la avifauna por las altas temperaturas generadas por las plantas de esta actividad.</t>
  </si>
  <si>
    <t>La generación de energía eólica es elegible de forma directa, sin necesidad de una evalua- ción del ciclo de vida de PCF o protocolo GEI.
En todo caso, esta actividad está sujeta a una revisión periódica de acuerdo con el umbral vigente (100 gCO2e/kWh).</t>
  </si>
  <si>
    <t>- Evitar los residuos generados por las palas de turbinas eólicas al final de su vida.
- Disposición adecuada de los lubricantes y re- frigerantes usados por los sistemas eólicos.</t>
  </si>
  <si>
    <t>Evitar el ruido subacuático creado en la ins- talación de turbinas eólicas marinas.</t>
  </si>
  <si>
    <t>- Evitar la posible perturbación, desplazamien- to o colisión de aves por la construcción y operación de parques eólicos.
- Evitar los posibles impactos visuales gene- rados por el cambio de paisaje en la instala- ción de aerogeneradores.</t>
  </si>
  <si>
    <t>La generación de energía oceánica es direc- tamente elegible y está exenta de realizar una evaluación del ciclo de vida, por medio de un producto del protocolo de GEI, como el PCF.
En todo caso, esta actividad está sujeta a una revisión periódica de acuerdo con el umbral vigente (100 gCO2e/kWh).</t>
  </si>
  <si>
    <t>1. Las instalaciones de energía hidroeléctrica con una densidad de potencia igual o superior a 5 W/m2 están actualmente exentas de realizar la evaluación del ciclo de vida de PCF o protocolo GEI y son directamente elegibles. En todo caso, esta actividad está sujeta a una revisión periódica de acuerdo con el umbral vigente.
2. Aquellas instalaciones de energía hidroeléctrica con una densidad de potencia inferior a 5 W/m2 deben demostrar, utilizando la nor- ma ISO 14067 o un producto del protocolo de GEI, como el PCF, que operan con emisiones de ciclo de vida inferiores a 100 gCO2e/kWh. Como parte de la ISO 14067, la G-res tool4 y el IEA Hydro Framework22 son metodologías recomendadas.
3. Las instalaciones de almacenamiento por bombeo son elegibles si cumplen con los requisitos anteriores.
4. Las instalaciones de energía hidroeléctrica a filo de agua deben alinearse con los parámetros establecidos por las Corporaciones Autónomas Regionales (CAR) locales para ser elegibles.</t>
  </si>
  <si>
    <t>- Establecer un plan de gestión de cuencas hídricas acorde con el marco normativo.
- Alcanzar un buen estado o potencial ecoló- gico, especialmente en relación con la conti- nuidad y el flujo ecológicos.
- Cumplir con los principios del Convenio de la Comisión Económica de las Naciones Unidas para Europa (CEPE) sobre la Protección y Utilización de los Cursos de Agua Transfronteri- zos y de los Lagos Internacionales.</t>
  </si>
  <si>
    <t>Evitar los vertimientos a cuerpos de agua y generación de residuos durante la construc- ción de las plantas.</t>
  </si>
  <si>
    <t>Evitar los posibles impactos negativos en la biodiversidad asociados con la fragmentación de ecosistemas y cambios en el hábitat; los regímenes hidrológicos e hidrogeológicos, las características del agua y la interferencia con las vías de migración de especies como re- sultado del establecimiento de la instalación y operación de las plantas hidroeléctricas.</t>
  </si>
  <si>
    <t>Las instalaciones de energía geotérmica deben demostrar, que operan con emisiones de ciclo de vida inferiores al umbral vigente (100 gCO2e/kWh), por medio del cumplimiento de
la ISO 14067 o de un producto del protocolo de GEI, como el PCF.
Nota: La generación combinada de calor y energía está cubierta por la actividad de cons- trucción y operación de una instalación utilizada para la cogeneración de calor/frío y energía a partir de energía geotérmica (EC15).</t>
  </si>
  <si>
    <t>- Controlar y prevenir las emisiones de gases geotérmicos no condensables con amenazas ambientales específicas, como H2S, CO2 y CH4, los cuales se liberan de las centrales eléctricas de vapor flash y vapor seco.
- Las plantas binarias deben contar con siste- mas cerrados y no emitir vapor.
- Evitar emisiones dañinas a aguas superficia- les y subterráneas.
- Impedir las anomalías térmicas asociadas con la descarga de calor residual, las cuales no deben exceder los 3°K para entornos de aguas subterráneas o los 1,5°K para entornos de aguas superficiales.</t>
  </si>
  <si>
    <t>EGE7. Generación de electricidad a partir de biomasa, biocombustibles y biogás</t>
  </si>
  <si>
    <t>Las instalaciones deben demostrar que operan con emisiones de ciclo de vida inferiores al umbral vigente (100 gCO2e/kWh), por medio del cumplimiento de la ISO 14067 o de un producto del protocolo de GEI, como el PCF.</t>
  </si>
  <si>
    <t>1. Si la materia prima es biorresiduos industria- les (incluidos los de industrias alimentarias) o biorresiduos municipales:
a. Los biorresiduos sólidos utilizados en
el proceso de fabricación deben salir de flujos de residuos separados por fuentes y recogidos por separado (no peligrosos); es decir, no se pueden separar de los residuos mixtos.
b. Los biorresiduos deben cumplir con el marco reglamentario de residuos y con los planes nacionales, regionales y loca- les de gestión de residuos; en particular, con el principio de proximidad.
c. Cuando se utilizan biorresiduos munici- pales como materia prima, el proyecto es complementario y no compite con la infraestructura municipal de gestión de biorresiduos existente.
2. Si la materia prima es biogás, debe cumplir con los criterios de elegibilidad y los requi- sitos de cumplimiento establecidos en el anexo sectorial para Gestión de residuos y captura de emisiones.</t>
  </si>
  <si>
    <t>1. Si la materia prima es biomasa (excluyendo los biorresiduos industriales y municipales):
a. Debe establecerse una trazabilidad completa del abastecimiento a través del correspondiente sistema de gestión de la cadena de custodia y demostrar el cumplimiento de los requisitos de cum- plimiento generales y los requisitos de cumplimiento específicos para el sector de AFOLU (Ver Capítulo 3), por medio de los debidos sistemas de verificación.
b. Toda biomasa forestal utilizada en el pro- ceso debe ajustarse al marco normativo forestal y a los criterios establecidos en el sector forestal (Ver Capítulo 3).
c. La biomasa usada debe ceñirse a los re- quisitos definidos en la normativa nacio- nal para biomasa y biocombustibles, y a aquellos requisitos definidos en la sección forestal de la Taxonomía (Ver Capítulo 3).</t>
  </si>
  <si>
    <t>EP8</t>
  </si>
  <si>
    <t>EP8. Producción de Hidrógeno bajo en carbono</t>
  </si>
  <si>
    <t>Los residuos y subproductos del proceso de fabricación deben tratarse de acuerdo con la jerarquía de residuos, e idealmente recicla- dos en el mismo proceso (ciclo cerrado).</t>
  </si>
  <si>
    <t>ETD9</t>
  </si>
  <si>
    <t>ETD9. Transmisión y distribución de electricidad de fuentes renovables</t>
  </si>
  <si>
    <t>1. Toda la infraestructura o equipos de trans- misión y distribución de electricidad en los sistemas que están en una trayectoria de descarbonización completa* son elegibles, excepto para la infraestructura que está de- dicada a crear una conexión directa o a ex- pandir una conexión directa existente entre una planta de producción de energía cuyas
emisiones de CO2 superan los 100 gCO2e/ kWh, medido con base en el ciclo de vida de la energía (por sus siglas en inglés Life Cycle Energy – LCE –), a una subestación o red.
2. La infraestructura de transmisión / distribu- ción que apoya la consolidación de microrre- des en zonas no interconectadas es elegible.
3. Las siguientes actividades relacionadas con la red de transmisión y distribución son ele- gibles, independientemente de si el sistema se encuentra en una ruta hacia la descarbo- nización completa:
a. Conexión directa o expansión de la cone- xión directa existente, de generación de electricidad baja en carbono por debajo del umbral de 100 gCO2e/kWh, medido con base en el PCF, a una subestación o red.
b. Estaciones de carga de vehículos eléc- tricos e infraestructura y apoyo para la electrificación del transporte (ver Sector Transporte y Sector Construcción).
c. Equipos e infraestructura donde el objeti- vo principal es un aumento de la genera- ción o el uso de energía renovable.
d. Equipos para aumentar la capacidad de control y monitoreo del sistema eléc- trico, que permitan el desarrollo e integración de fuentes de energía renovables. Esto incluye: sensores y herramientas de medición, los cuales abarcan los sensores meteorológicos para pronosticar la pro- ducción renovable; comunicación y control, donde se comprende software avanzado y salas de control, automatización de sub- estaciones o alimentadores, y capacidades de control de voltaje para adaptarse a una alimentación renovable más descentraliza- da (Ver Sector TIC).
e. Equipos para llevar información a los usuarios, que permita actuar remotamente sobre el consumo (Ver Sector TIC).
f. Equipos que permitan el intercambio de electricidad renovable entre usuarios.
g. Los interconectores entre sistemas de transmisión son elegibles, siempre y cuan- do uno de los sistemas sea elegible.</t>
  </si>
  <si>
    <t>- Evitar los posibles impactos negativos de líneas eléctricas subterráneas sobre los eco- sistemas marinos y terrestres (probado por un estudio de impactos ambientales). Evitar las rutas con fuertes impactos ambientales negativos asociados.
- Respetar las normas y reglamentos aplica- bles para limitar el impacto de la radiación electromagnética en la salud humana en particular las establecidas por la Comisión Internacional de Protección contra Radia- ciones No Ionizantes, en los casos de líneas aéreas de alta tensión.</t>
  </si>
  <si>
    <t>EA10. Almacenamiento de electricidad</t>
  </si>
  <si>
    <t>Todas las actividades de almacenamiento de electricidad son elegibles bajo la Taxonomía. En todo caso, este criterio está sujeto a revisión periódica.
Nota 1: Los criterios de elegibilidad para las actividades de gestión del lado de la demanda (deslastre de carga y desplazamiento de carga) están disponibles bajo los criterios de trans- misión y distribución de electricidad de fuen- tes renovables, en el marco de la actividad de producción de electricidad a partir de energía hidroeléctrica.
Nota 2: El almacenamiento bombeado de ener- gía hidroeléctrica debe cumplir con los criterios
expuestos en la actividad de generación de electricidad a partir de energía hidroeléctrica.</t>
  </si>
  <si>
    <t>EA11. Almacenamiento de energía térmica</t>
  </si>
  <si>
    <t>Todo el almacenamiento de energía térmica es elegible bajo la Taxonomía, incluido el al- macenamiento de energía térmica subterránea (UTES, por su sigla en inglés) o el almacenamien- to de energía térmica en acuíferos (ATES, por su sigla en inglés). En todo caso, este criterio está sujeto a revisión periódica.</t>
  </si>
  <si>
    <t>EA12</t>
  </si>
  <si>
    <t>EA12. Almacenamiento de hidrógeno bajo en carbono</t>
  </si>
  <si>
    <t>La construcción de activos e infraestruc- tura de almacenamiento de hidrógeno bajo en carbono es elegible (p. ej., estaciones de combustible de hidrógeno).</t>
  </si>
  <si>
    <t>EM13</t>
  </si>
  <si>
    <t>EM13. Manufactura de biomasa, biocombustibles y biogás</t>
  </si>
  <si>
    <t>1. La manufactura de biomasa y biocombusti- bles es elegible si la materia prima cumple con los criterios de elegibilidad establecidos para el sector de AFOLU (Ver Capítulo 3).
2. La manufactura de biogás es elegible si la materia prima cumple con los criterios de elegibilidad establecidos para el Sector de Gestión de residuos y captura de emisiones, y AFOLU (Ver Capítulo 3).</t>
  </si>
  <si>
    <t>EC14. Cogeneración de calor/frío y energía a partir de energía solar concentrada</t>
  </si>
  <si>
    <t>Esta actividad es directamente elegible y actualmente está exenta de realizar una evalua- ción del ciclo de vida.</t>
  </si>
  <si>
    <t>Evitar los posibles impactos negativos en la avifauna por las altas temperaturas genera- das por las plantas.</t>
  </si>
  <si>
    <t>EC15. Cogeneración de calor/frío y energía a partir de energía geotérmica</t>
  </si>
  <si>
    <t>Cualquier tecnología de cogeneración de calor/frío y energía se puede incluir en la Taxo- nomía, si puede demostrar, que los impactos del ciclo de vida para producir 1 kWh de calor/frío y electricidad están por debajo del umbral vigen- te, utilizando la norma ISO 14067 o un producto del protocolo de GEI, como el PCF. La evaluación completa del PCF debe someterse a revisión periódica.
Nota: El umbral de cogeneración es la suma del combinado de calor/frío y la potencia inferior a 100 gCO2e/kWh.</t>
  </si>
  <si>
    <t>- Prevenir los gases geotérmicos no condensa- bles con amenazas ambientales específicas, como H2S, CO2 y CH4, los cuales se liberan de las centrales eléctricas de vapor flash y vapor seco de esta actividad.
- Las plantas binarias cuentan con sistemas cerrados y no emiten vapor.
- Evitar posibles emisiones a aguas superficia- les y subterráneas.
- Las anomalías térmicas asociadas con la descarga de calor residual no deben exceder los 3°K para entornos de aguas subterráneas o los 1,5°K para aguas superficiales.</t>
  </si>
  <si>
    <t>EC16</t>
  </si>
  <si>
    <t>EC16. Cogeneración de calor/frío y energía a partir de biomasa, biocombustibles y biogás</t>
  </si>
  <si>
    <t>Cualquier tecnología de cogeneración de calor/ frío y energía se puede incluir en la Taxonomía, si puede demostrar, que los impactos del ciclo de vida para producir 1 kWh de calor/frío y electrici- dad están por debajo del umbral vigente, utilizan- do la norma ISO 14067 o un producto del proto- colo de GEI, como el PCF. La evaluación completa del PCF debe someterse a revisión periódica.
Nota: El umbral de cogeneración es la suma del combinado de calor/frío y la potencia inferior a 100 gCO2e/kWh.</t>
  </si>
  <si>
    <t>EP17</t>
  </si>
  <si>
    <t>EP17. Producción de calor/frío y energía usando calor residual</t>
  </si>
  <si>
    <t>Todas las actividades de producción de calor/ frío y energía usando calor residual son elegibles.</t>
  </si>
  <si>
    <t>EDT18</t>
  </si>
  <si>
    <t>EDT18. Distritos térmicos</t>
  </si>
  <si>
    <t>La construcción y el funcionamiento de las tuberías y la infraestructura asociada con la distribución de calor y frío son actividades elegibles si el sistema cumple la normatividad vigente con respecto a la eficiencia energética.
Las siguientes actividades son siempre elegibles:
1. Modificaciones a regímenes de temperatura más baja.
2. Sistemas piloto avanzados para el control y la gestión de energía (p. ej., internet de las cosas, medición automatizada).</t>
  </si>
  <si>
    <t>C1. Construcción de nuevos edificios</t>
  </si>
  <si>
    <t>Para que la construcción de nuevos edificios sea elegible:
- El porcentaje de ahorro en consumo de ener- gía en el edificio (kWh/m2 año) debe ser al menos un 10% mayor que el definido en la normatividad aplicable para el correspon- diente tipo de edificación, según su clima y ubicación (Resolución de Construcción Sos- tenible 0549 de 2015).
- Para aquellos tipos de edificaciones que por exigencias de la Resolución de Construcción Sostenible deban cumplir con el 30% o más de ahorro en consumo de energía, es sufi- ciente con cumplir dichos requerimientos.
- Los edificios que no corresponden a la defi- nición de edificación según la Resolución (por su uso o escala) deben demostrar el ahorro obtenido con respecto al consumo de ener- gía de una edificación, según las caracterís- ticas constructivas del edificio de referencia, definidas en el Anexo 1 de la Resolución 0549 de 2015.
- En Viviendas de Interés Social (VIS) y Vi- viendas de Interés Popular (VIP) el consumo anual de energía (kWh/m2 año) debe tener un 20% de ahorro en comparación con la línea base establecida por la Resolución. Si en esta se incluyen ahorros mandatorios, se debe cumplir con un umbral del 10% de aho- rro en consumo adicional, con respecto a lo exigido en la norma.
Equivalencia con certificaciones en construcción sostenible:
Si el proyecto tiene una certificación de cons- trucción sostenible con criterios de porcentaje de ahorro en consumo de energía equivalentes o superiores a los criterios de elegibilidad señala- dos, el edificio es considerado elegible. La edifi- cación debe demostrar el porcentaje de ahorro en consumo de energía frente a la línea base de la Resolución de Construcción Sostenible.
Certificaciones con potencial equivalencia:
• LEED (Leadership in Energy &amp; Environ- mental Design)
• EDGE (Excellence in Design for Greater Efficiencies)
• CASA Colombia
• HQE International
• Otras (p. ej., Living Building Challenge)
Verificación de criterios de elegibilidad:
Para la verificación del cumplimiento de los criterios de elegibilidad, el constructor pue-
de certificar el ahorro en consumo de energía mediante el Formulario Único de Radicación de Licencias Urbanísticas, establecido en la Reso- lución 1026 de 2021 del Ministerio de Vivienda, Ciudad y Territorio, o la norma que la adicione, modifique o sustituya.</t>
  </si>
  <si>
    <t>- Los edificios no deben usarse para la extrac- ción, almacenamiento, transporte o fabrica- ción de combustibles fósiles.
- La energía para la operación27 de la edifica- ción no debe provenir directamente de com- bustibles fósiles (p.ej., plantas de generación de energía).
Nota: Las plantas de generación de energía como fuentes de respaldo en caso de fallo de la red eléctrica y los sistemas de microcogeneración que permiten el aprovechamiento de residuos sólidos pueden ser parte de los servicios del edificio.</t>
  </si>
  <si>
    <t>Los edificios nuevos construidos imple- mentan medidas para aumentar su resis- tencia a los fenómenos meteorológicos extremos (incluidas las inundaciones) y la adaptación a futuros aumentos de tem- peratura en términos de condiciones de confort interno (posible uso de sistemas de climatización artificial).</t>
  </si>
  <si>
    <t>Todos los aparatos de agua relevantes (duchas, grifos de lavamanos y lavaplatos, inodoros, urinarios y cisternas de descarga, bañeras, etc.) deben permitir el cumpli- miento de los ahorros de agua estableci- dos en la Resolución 0549 de 2015. En su defecto, la edificación debe implementar alguna alternativa de ahorro de agua (p. ej., aprovechamiento de aguas lluvias, reutili- zación de aguas grises o negras tratadas, entre otras) que cumpla con las exigencias de ahorro impuestas por la Resolución.</t>
  </si>
  <si>
    <t>Procurar que un porcentaje creciente de los materiales sean recuperados de la obra y priorizar el uso de materiales reci- clados / reciclables.</t>
  </si>
  <si>
    <t>- Todos los materiales, incluidos los de de- secho y los reutilizados, deben ser aptos para su propósito y garantizar no tener impactos adversos significativos para la salud humana o el medio ambiente.
- Garantizar que los componentes y mate- riales de construcción utilizados no con- tengan amianto/asbesto ni sustancias muy contaminantes identificadas en el regla- mento REACH o su equivalente en normas técnicas nacionales (Ley 1968 de 2019).
- Si la nueva construcción está ubicada en un sitio potencialmente contaminado, el sitio debe estar sujeto a una investigación de posibles contaminantes.</t>
  </si>
  <si>
    <t>- Al menos el 15% de todos los productos de madera utilizados en la nueva cons- trucción para estructuras, revestimientos y acabados deben haber sido reciclados o reutilizados, o provenientes de bosques gestionados de forma sostenible, según lo certificado por auditorías de terceros realizadas por organismos de certificación acreditados (como p. ej., los estándares FSC y PEFC o equivalentes).
- Es preciso asegurar que en el origen de los productos de madera no exista defo- restación ni daños indirectos significativos a los ecosistemas forestales.</t>
  </si>
  <si>
    <t>C2. Renovación de edificios</t>
  </si>
  <si>
    <t>1. El proyecto debe demostrar que una vez rea- lizada la renovación, el porcentaje de ahorro en el consumo de energía cumplirá con el umbral que aplique según los criterios de elegibilidad de la actividad C1. Las interven- ciones pueden realizarse tanto en la envol- vente (fachada y cubierta –medidas pasivas–) como en los equipos (p. ej., iluminación, climatización, etc. –medidas activas–).
2. Como alternativa de cumplimiento, se puede comprobar que la instalación de sistemas de generación de energías renovables (fuentes no convencionales) permite un porcenta-
je de ahorro en el consumo de energía final equivalente, en kWh/m2 año, a un 10% con respecto a lo estipulado por la Resolución.
Equivalencia con certificaciones en construcción sostenible:
Si el proyecto de renovación tiene una certifi- cación de construcción sostenible con criterios de ahorro en consumo de energía equivalentes o superiores a los criterios de elegibilidad, el edificio es considerado elegible. La edificación renovada debe demostrar el umbral de ahorro frente a lo dicho en la Resolución.
Certificaciones con potencial equivalencia:
- LEED (Leadership in Energy &amp; Environmen- tal Design)
- EDGE (Excellence in Design for Greater Efficiencies)
- CASA Colombia
- Otras (p. ej., Living Biuilding Challenge)</t>
  </si>
  <si>
    <t>- Todos los materiales, incluidos los de de- secho y los reutilizados, deben ser aptos para su propósito y garantizar no tener impactos adversos significativos para la salud humana o el medio ambiente.
- Garantizar que los componentes y mate- riales de construcción utilizados no con- tengan amianto/asbesto ni sustancias muy contaminantes identificadas en el regla- mento REACH o su equivalente en normas técnicas nacionales (Ley 1968 de 2019).
- Si la nueva construcción está ubicada en un sitio potencialmente contaminado, el sitio debe estar sujeto a una investigación de posibles contaminantes.
- Antes de iniciar las obras de renovación, se debe realizar una inspección del edi- ficio en conformidad con la legislación nacional, hecha por un especialista con formación en el levantamiento de amianto y en la identificación de otros materiales que contienen sustancias preocupantes.
- Cualquier remoción de revestimiento que contenga o pueda contener asbesto (como remoción o modificación de paneles de ais- lamiento, tejas y otros materiales que con- tengan amianto) se debe llevar a cabo por personal capacitado, con vigilancia sanitaria antes, durante y después de las obras, y de acuerdo con la normativa aplicable.</t>
  </si>
  <si>
    <t>C3. Adquisición y propiedad de edificios</t>
  </si>
  <si>
    <r>
      <t xml:space="preserve">La adquisición o propiedad de edificios puede ser elegible en tres casos, a saber:
</t>
    </r>
    <r>
      <rPr>
        <b/>
        <sz val="11"/>
        <color rgb="FF000000"/>
        <rFont val="Calibri"/>
        <family val="2"/>
      </rPr>
      <t>Caso A</t>
    </r>
    <r>
      <rPr>
        <sz val="11"/>
        <color rgb="FF000000"/>
        <rFont val="Calibri"/>
        <family val="2"/>
      </rPr>
      <t xml:space="preserve">. Adquisición o propiedad de edificios o propiedad inmobiliaria construidos después del 31 de diciembre de 2020.
La edificación o propiedad inmobiliaria debe cumplir con los criterios de elegibilidad defini- dos para la actividad C1.
</t>
    </r>
    <r>
      <rPr>
        <b/>
        <sz val="11"/>
        <color rgb="FF000000"/>
        <rFont val="Calibri"/>
        <family val="2"/>
      </rPr>
      <t>Caso B</t>
    </r>
    <r>
      <rPr>
        <sz val="11"/>
        <color rgb="FF000000"/>
        <rFont val="Calibri"/>
        <family val="2"/>
      </rPr>
      <t xml:space="preserve">. Adquisición o propiedad de edificios o propiedad inmobiliaria construidos entre el 31 de diciembre de 2015 y el 31 de diciembre de 2020.
El edificio o la propiedad inmobiliaria debe tener un porcentaje de ahorro en el consumo de energía que sea un 15% mayor, respecto al con- sumo definido en la línea base de consumo de energía de la Resolución 0549 de 2015.
</t>
    </r>
    <r>
      <rPr>
        <b/>
        <sz val="11"/>
        <color rgb="FF000000"/>
        <rFont val="Calibri"/>
        <family val="2"/>
      </rPr>
      <t>Caso C</t>
    </r>
    <r>
      <rPr>
        <sz val="11"/>
        <color rgb="FF000000"/>
        <rFont val="Calibri"/>
        <family val="2"/>
      </rPr>
      <t>. Adquisición o propiedad de edificios o propiedad inmobiliaria construidos antes del 31 de diciembre de 2015.
La edificación o propiedad inmobiliaria debe demostrar el ahorro obtenido con respecto al consumo de energía de una edificación, según las características constructivas del edificio de referencia, definidas en el Anexo 1 de la Resolu- ción 0549 de 2015.</t>
    </r>
  </si>
  <si>
    <t>La adquisición y la propiedad de edificios para la extracción, el almacenamiento, el trans- porte o la fabricación de combustibles fósiles no son elegibles.</t>
  </si>
  <si>
    <t>RC1. Tratamiento de lodos de aguas residuales</t>
  </si>
  <si>
    <t>1. El tratamiento de lodos con sistemas de diges- tión anaerobia es directamente elegible siempre que cumpla con todos los siguientes criterios:
- Las emisiones de metano de las insta- laciones relevantes (p. ej., para la pro- ducción y almacenamiento de biogás, la generación de energía y el almacenamien- to de digestato) se controlan mediante un plan de monitoreo.
- El biogás producido se utiliza directamen- te para la generación de electricidad y/o calor, o se usa el biometano para la inyec- ción en la red de gas natural, o bien como combustible para vehículos (como bioG- NC) o como materia prima en la industria química (p. ej., para la producción de H2 y NH3). En los casos en los que los sistemas incluyan solo la quema de biogás, deben contar con un programa de transición a otros tipos de aprovechamientos en el mediano plazo, esto es, menos de 3 años.
- El digestato producido se usa como fer- tilizante, mejorador de la tierra u otros usos, directamente o después del com- postaje o de cualquier otro tratamiento.
2. También son elegibles las actividades que faciliten el uso y aprovechamiento de biogás, como desecación, compresión o similares.
No se aplica umbral.</t>
  </si>
  <si>
    <t>- Las emisiones al aire (p. ej., amoniaco ge- nerado en el almacenamiento de lodos) y
al agua se encuentran dentro de los rangos establecidos para Colombia por la Ley 142
de 1994 y el Decreto 1287 de 2014, donde se decretan los “Criterios para el uso de los bio- sólidos generados en plantas de tratamien- to de agua residual”. Este Decreto incluye caracterización, formas de uso, disposición final, restricciones y control de calidad para el uso de biósolidos.
- Las emisiones al aire (como SOx, NOx y partículas) generadas por la combustión del biogás se controlan y se disminuyen (cuando sea necesario), dentro de los límites estable- cidos por la normatividad vigente.
- El digestato resultante de esta actividad,
que se usa como fertilizante o mejorador del suelo, debe cumplir con las normas naciona- les sobre fertilizantes y enmiendas del suelo para uso agrícola (Decreto 1843 de 1991, por el cual se reglamenta el uso y manejo de plaguicidas).</t>
  </si>
  <si>
    <t>RC2. Recolección y transporte separado de residuos no peligrosos en la fracción
segregada en origen</t>
  </si>
  <si>
    <t>La infraestructura y los equipos para la reco- lección y el transporte separado de residuos no peligrosos son directamente elegibles en tanto que cumplan con alguno de los siguientes crite- rios:
- Los residuos segregados en origen (según su caracterización y composición) se recogen por separado, con el objetivo de prepararlos para su reutilización y/o reciclaje.
- Se incluyen instalaciones que optimicen el transporte, tales como estaciones de trans- ferencia.
- Se hacen inversiones en compactación, tri- turación y otras actividades que mejoren la capacidad logística en el transporte.
No se aplica umbral.</t>
  </si>
  <si>
    <t>Evitar que se mezclen fracciones de residuos separados en origen en las instalaciones de almacenamiento y transferencia de residuos</t>
  </si>
  <si>
    <t>Cumplimiento de las normas relacionadas con el manejo adecuado de lixiviados duran- te el transporte separado de residuos.</t>
  </si>
  <si>
    <t>RC3. Digestión anaerobia de residuos orgánicos con captura o uso de metano</t>
  </si>
  <si>
    <t>La digestión anaerobia de los residuos orgáni- cos (p. ej., residuos sólidos urbanos, industriales ordinarios y de actividades agrícolas) es directa- mente elegible cuando cumple todos los crite- rios siguientes:
- Los residuos orgánicos se segregan en la fuente y se recogen por separado, o se cuenta con un sistema idóneo de separa- ción antes de la digestión anaerobia. En este último caso, se debe garantizar un manejo y aprovechamiento adecuado de los residuos restantes.
- La fuga de metano de las instalaciones rele- vantes (p. ej., para la producción y el almace- namiento de biogás, la generación de energía, el almacenamiento de digestato) se controla mediante un plan de monitoreo y medidas efectivas para evitar las emisiones de este gas.
- El biogás producido se usa directamente para la generación de electricidad y/o calor o se actualiza a biometano para inyección en la red de gas natural, o se utiliza como combustible para vehículos (p. ej., bioGNC) o como materia prima en la industria química (como para la producción de H2 y NH3). En los casos en los que los sistemas incluyan solo la quema de biogás, deben hacer parte de un programa de transición a otros tipos de aprovechamientos en el mediano plazo, esto es menos de 3 años.
- El digestato producido se usa como fertili- zante, mejorador de la tierra u otros usos, directamente o después del compostaje o de cualquier otro tratamiento.
- Se contemplan también actividades que faciliten el uso y aprovechamiento de biogás (como desecación, compresión o similares).
- En plantas dedicadas al tratamiento de residuos orgánicos, los residuos orgáni-
cos constituyen una parte importante de la materia prima de entrada (al menos el 70%, medido en peso, como promedio anual). La codigestión es elegible sólo con una partici- pación menor de materia prima de bioenergía avanzada (hasta el 30% de la materia prima de entrada) que cumpla con los criterios de elegibilidad para el sector agrícola (ver Capí- tulo 3) y con cultivos que se ciñan a las regu- laciones nacionales aplicables.
No se aplica umbral.</t>
  </si>
  <si>
    <t>- Las emisiones al aire (ej. amoniaco generado en el almacenamiento de lodos) y al agua se encuentran dentro de los rangos establecidos para Colombia por la Ley N° 142 y el Decreto N° 1287 “Criterios para el uso de los biosólidos generados en plantas de tratamiento de agua residual”. Este Decreto incluye caracteriza- ción, formas de uso, disposición final, restric- ciones y control de calidad.
- Las emisiones al aire (por ejemplo, SOx, NOx y partículas) después de la combustión del biogás se controlan, y se disminuyen (cuando sea necesario), dentro de los límites estable- cidos por la normatividad vigente.
- Si el digestato resultante se usa como ferti- lizante / mejorador del suelo, debe cumplir las normas nacionales sobre fertilizantes / enmiendas del suelo para uso agrícola – en línea con el Decreto número 1843 de 1991, por el cual se reglamenta el uso y manejo de plaguicidas.</t>
  </si>
  <si>
    <t>El origen de insumos provenientes de la ac- tividad agrícola / agroindustrial debe cumplir con los criterios de elegibilidad establecidos en el sector de AFOLU (Ver Capítulo 3).</t>
  </si>
  <si>
    <t>RC4. Compostaje de residuos orgánicos</t>
  </si>
  <si>
    <t>El compostaje de la fracción orgánica de los residuos biológicos (como los residuos de pro- ducción agrícola) es directamente elegible siem- pre que cumpla todos los siguientes criterios:
- Los residuos orgánicos se segreguen y se recojan por separado.
- El compost producido se utilice como fer- tilizante, como mejorador del suelo, entre otros usos.
-  Se minimicen las pérdidas de metano en el proceso de producción de compost.
No se aplica umbral.</t>
  </si>
  <si>
    <t>- En el caso de plantas de compostaje que tratan más de 75 t/día, se cuenta con un plan de manejo de emisiones y olores, y las emisiones al aire y al agua están dentro de los rangos de la normatividad vigente.
- Se cuenta con un sistema que evita que los lixiviados lleguen al agua subterránea.
- El compost resultante cumple con los re- quisitos para fertilizantes orgánicos esta- blecidos en las normas nacionales sobre fertilizantes y mejoradores de suelo para uso agrícola.</t>
  </si>
  <si>
    <t>RC5. Aprovechamiento de material de residuos no peligrosos</t>
  </si>
  <si>
    <t>La recuperación de material de residuos no peligrosos, recogidos ya separados, es elegible directamente cuando:
- Produzca materias primas secundarias ade- cuadas para la sustitución de materiales vírge- nes en los procesos de producción.
- Al menos el 50%, en términos de peso, de los residuos no peligrosos recogidos por separado y procesados se convierten en materias primas secundarias.
- Son elegibles también activos para la separa- ción mecanizada (p. ej., Estaciones de Clasifi- cación y Aprovechamiento ECA) y actividades de transformación (p. ej., secado, trozado, pe- lletizado, extrusión u otras maquinarias nece- sarias para preparar los residuos para coproce- samiento), los cuales incrementan el valor y la usabilidad del material.</t>
  </si>
  <si>
    <t>RC6. Producción de energía a partir de fracciones de residuos no reciclables (tratamientos térmicos)</t>
  </si>
  <si>
    <t>La generación de energía térmica a partir de residuos no reciclables es elegible únicamente cuando cumple todos los siguientes criterios:
1. Esta actividad ha sido identificada en los Planes de Gestión Integral de Residuos Sóli- dos (PGIRS) y sucede a partir de la fracción no reciclable o del desecho de residuos de los centros de aprovechamiento o recupera- ción de materiales, o cuando no hay infraes- tructura accesible para el reciclaje y existe el riesgo de que los residuos generen impactos sociales y ambientales (p. ej., los residuos que contaminan ecosistemas costeros en comunidades sin estructura de reciclaje).
2. Desplaza el uso de combustibles fósiles para la producción de energía, al potenciar la planta con energía generada por el trata- miento térmico.</t>
  </si>
  <si>
    <t>RC7. Captura y utilización de gas de relleno sanitario</t>
  </si>
  <si>
    <t>La recolección y el uso de gas de rellenos sanitarios son directamente elegibles cuando cumplan los siguientes criterios:
- El relleno sanitario se encuentra permanen- temente cerrado.
- Para los rellenos en operación, la zona (vaso o celda del relleno) donde el sistema está instalado (o ampliado y/o reacondicionado) está permanentemente cerrado y no recibe más residuos.
- El gas de relleno sanitario producido se usa directamente para la generación de electricidad y/o calor, o se actualiza a biometano para inyección en la red de gas natural, o se usa como combustible para vehículos (p. ej., bioGNC) o como materia prima en la indus- tria química (para la producción de H2 y NH3, p. ej.). Los sistemas que incluyen solo la quema de biogás son elegibles sólo si hacen parte de un programa de transición a otros tipos de aprovechamientos en el mediano plazo, esto es menos de 3 años.
- Las emisiones de metano resultantes del relleno sanitario y las fugas de las instala- ciones de recolección y utilización de gas del relleno sanitario se controlan mediante un plan de monitoreo.
No se aplica umbral.</t>
  </si>
  <si>
    <t>Controlar las emisiones de SOX, NXOY y par- tículas (p. ej., instalando filtros para evitar que las partículas se dispersen en la atmós- fera después de la combustión), reducirlas (cuando sea necesario), y vigilar que estén dentro de los límites establecidos por la nor- matividad vigente (Decreto 1784 de 2017).</t>
  </si>
  <si>
    <t>RC8. Captura artificial, transporte y almacenamiento/uso de GEI</t>
  </si>
  <si>
    <r>
      <rPr>
        <b/>
        <sz val="11"/>
        <color rgb="FF000000"/>
        <rFont val="Calibri"/>
        <family val="2"/>
      </rPr>
      <t>1. Captura artificial de GEI</t>
    </r>
    <r>
      <rPr>
        <sz val="11"/>
        <color rgb="FF000000"/>
        <rFont val="Calibri"/>
        <family val="2"/>
      </rPr>
      <t xml:space="preserve">
- Todas las actividades relacionadas con
la captura directa de GEI de la atmósfera para reducir los niveles de concentración atmosférica global de GEI son actualmen- te elegibles, sujetas a revisión periódica.
- Las actividades relacionadas con la captura de carbono en las instalaciones que emi- ten GEI, siempre que garanticen la captura de al menos el 90% de las emisiones de GEI generadas en los procesos industriales son elegibles únicamente si hacen parte de la senda de carbono neutralidad definida en los PlGCCe según lo establecido en la resolución 40350 de 2021. Este criterio está sujeto a una revisión periódica.
</t>
    </r>
    <r>
      <rPr>
        <b/>
        <sz val="11"/>
        <color rgb="FF000000"/>
        <rFont val="Calibri"/>
        <family val="2"/>
      </rPr>
      <t>2. Transporte de GEI</t>
    </r>
    <r>
      <rPr>
        <sz val="11"/>
        <color rgb="FF000000"/>
        <rFont val="Calibri"/>
        <family val="2"/>
      </rPr>
      <t xml:space="preserve">
Las modalidades de transporte de GEI a los sitios de captura permanentes son elegibles si el activo opera por debajo del umbral de fuga/to- nelada de GEI descrito a continuación:
- La fuga/tonelada de GEI transportada des- de la(s) cabeza(s) de la red de transporte al(os) punto(s) de inyección es menor a 0,5%, y el GEI se entrega en un sitio de detención permanente elegible para la Ta- xonomía, o a otras modalidades de trans- porte que conducen directamente a este.
- Los activos que aumentan la flexibilidad y la gestión de una red existente, sin que esta se expanda para incluir actividades de captura y uso de carbono, son elegibles. Este criterio está sujeto a revisión periódica.
</t>
    </r>
    <r>
      <rPr>
        <b/>
        <sz val="11"/>
        <color rgb="FF000000"/>
        <rFont val="Calibri"/>
        <family val="2"/>
      </rPr>
      <t>3. Almacenamiento y uso de GEI capturado:</t>
    </r>
    <r>
      <rPr>
        <sz val="11"/>
        <color rgb="FF000000"/>
        <rFont val="Calibri"/>
        <family val="2"/>
      </rPr>
      <t xml:space="preserve">
- La operación de una instalación de alma- cenamiento permanente de CO2 es direc- tamente elegible si la instalación cumple con los criterios de la ISO 27914: 201729 para el almacenamiento geológico de CO2 o la que el gobierno establezca a través de regulación.
- Para el almacenamiento de otros GEI dife- rentes a CO2 es necesario contar con un plan de monitoreo y sistemas de control de fugas, en línea con la normativa vigente.
- Las actividades que utilizan GEI captu- rado cómo materia prima para generar nuevos productos o materiales son direc- tamente elegibles.
No se aplica umbral.</t>
    </r>
  </si>
  <si>
    <t>La captura, transporte, almacenamiento o
uso de GEI a partir de procesos de combustibles fósiles que no se encuentren enmarcados en los Planes Integrales de gestión de Cambio Climático empresariales (PIGCCe), según lo definido en la resolución 40350 de 2021 del Ministerio de Minas y Energía, no son elegibles.</t>
  </si>
  <si>
    <t>Captura
- Disminuir los requisitos de abstracción adicionales de las plantas de captura para evitar reducciones en los caudales de los cuerpos de agua.
Almacenamiento
- Prevenir la contaminación del agua por vertidos de movimientos de tierra, de- rrames accidentales, descargas de aguas residuales, etc.
- Proteger la hidrología del agua subte- rránea y la ecología acuática durante la construcción y operación de las plantas de captación.</t>
  </si>
  <si>
    <t>- Seleccionar los equipos con base en criterios de menor impacto ambiental y realizando una evaluación de riesgo químico.
- Evitar los desechos peligrosos del solvente de amina y uso del carbono.
- Cumplir con la normatividad vigente en rela-
ción con el uso del carbono.</t>
  </si>
  <si>
    <t>- Prevenir la liberación de emisiones de GEI durante la operación, implementando siste- mas de detección.
- Evitar la pérdida de amoniaco en la operación. 
- Minimizar la formación de aerosoles secun-
darios y la producción de ozono troposférico.
- Contar con ventiladores, compresores, bombas y demás equipos utilizados para el transporte de CO2 que sean lo más eficien- te posibles en el consumo de electricidad requerida para su operación.</t>
  </si>
  <si>
    <t>A1. Sistemas de acueducto</t>
  </si>
  <si>
    <r>
      <rPr>
        <b/>
        <sz val="11"/>
        <color rgb="FF000000"/>
        <rFont val="Calibri"/>
        <family val="2"/>
      </rPr>
      <t>Sistemas nuevos</t>
    </r>
    <r>
      <rPr>
        <sz val="11"/>
        <color rgb="FF000000"/>
        <rFont val="Calibri"/>
        <family val="2"/>
      </rPr>
      <t xml:space="preserve">
Se debe cumplir con los dos criterios de ele- gibilidad expuestos a continuación:
1. Los sistemas nuevos de acueducto, en línea con el Reglamento de Agua y Saneamiento Básico (RAS) vigente, deben asegurar que se limitan las fugas de agua y que se cumplen las medidas de mantenimiento adecuadas.
2. Las plantas de potabilización y los sistemas de bombeo deben acatar un umbral especí- fico separado de otros activos. La intensidad media de carbono de la energía de estos sis- temas debe ser igual o inferior a 100 gCO2/ kWh durante la vida útil de la infraestructura.
</t>
    </r>
    <r>
      <rPr>
        <b/>
        <sz val="11"/>
        <color rgb="FF000000"/>
        <rFont val="Calibri"/>
        <family val="2"/>
      </rPr>
      <t>Mejoramiento de los sistemas existentes</t>
    </r>
    <r>
      <rPr>
        <sz val="11"/>
        <color rgb="FF000000"/>
        <rFont val="Calibri"/>
        <family val="2"/>
      </rPr>
      <t xml:space="preserve">
Se debe cumplir con alguno de los criterios de elegibilidad expuestos a continuación:
1. Disminuir el consumo de energía promedio del sistema, en al menos un 20% (incluidos captación, aducción, tratamiento, almacena- miento, conducción y distribución del recurso hídrico); medido en kWh por metro cúbico de suministro de agua facturado/no facturado autorizado.
2. Cerrar la brecha en la zona de influencia del proyecto, como mínimo en un 20%, entre las pérdidas del sistema de suministro de agua y los valores objetivos de fugas de agua (deter- minados por el Índice de Pérdidas por Sus- criptor Facturado –IPUF–), establecidos en la Resolución de la Comisión de Regulación de Agua Potable y Saneamiento Básico (CRA) 688 de 201431.
3. Aumentar la cobertura de sistemas existen- tes que ya cumplen con los valores objetivos de fugas de agua (IPUF) establecidos en la Resolución CRA 688 de 2014.</t>
    </r>
  </si>
  <si>
    <t>Los aceites y lubricantes utilizados deben contar con un plan de manejo adecuado para su disposición y tratamiento.</t>
  </si>
  <si>
    <t>A2. Sistemas de alcantarillado sanitario y combinados</t>
  </si>
  <si>
    <t>Los siguientes sistemas y tecnologías son elegibles:
- Aquellos que previenen fugas o desbordes de aguas residuales no tratadas.
- Los de recolección y transporte o conduc- ción que permitan incrementar el volumen de aguas residuales tratadas, según el marco normativo vigente, y/o disminuir el vertido de aguas residuales crudas sin tratar.
- Los que permitan reducir el consumo de agua a través del reúso, incluyendo los proyectos para segregar el drenaje munici- pal, pluvial e industrial, para su tratamiento especializado.
- Sistemas de recolección de aguas residuales, separadas de las aguas pluviales, que favore- cen una mayor eficiencia en los sistemas de tratamiento de estas aguas.
No se aplica umbral.</t>
  </si>
  <si>
    <t>Los lodos y los residuos deben contar con un plan de manejo adecuado para su disposi- ción y tratamiento.</t>
  </si>
  <si>
    <t>A3. Sistemas de tratamiento de aguas residuales</t>
  </si>
  <si>
    <r>
      <t xml:space="preserve">Los siguientes criterios de elegibilidad se aplican a dos tipos de sistemas:
- Sistemas de tratamiento de aguas residuales centralizados (p. ej., municipales y centros poblados nucleados).
- Sistemas de tratamiento de aguas residuales alternativos o individuales, descentralizados con vertimientos particulares (p. ej., fuentes agrícolas e industriales).
La construcción o extensión de sistemas de aguas residuales, incluida su recolección (red de alcantarillado) y tratamiento, es directamente elegible siempre que:
</t>
    </r>
    <r>
      <rPr>
        <b/>
        <sz val="11"/>
        <color rgb="FF000000"/>
        <rFont val="Calibri"/>
        <family val="2"/>
      </rPr>
      <t>Sistemas nuevos</t>
    </r>
    <r>
      <rPr>
        <sz val="11"/>
        <color rgb="FF000000"/>
        <rFont val="Calibri"/>
        <family val="2"/>
      </rPr>
      <t xml:space="preserve">
1. El nuevo sistema de tratamiento de aguas residuales sustituya los sistemas de trata- miento intensivos en emisiones de GEI (como letrinas de pozo, fosas sépticas, lagunas anaerobias, etc.).
</t>
    </r>
    <r>
      <rPr>
        <b/>
        <sz val="11"/>
        <color rgb="FF000000"/>
        <rFont val="Calibri"/>
        <family val="2"/>
      </rPr>
      <t>Sistemas existentes</t>
    </r>
    <r>
      <rPr>
        <sz val="11"/>
        <color rgb="FF000000"/>
        <rFont val="Calibri"/>
        <family val="2"/>
      </rPr>
      <t xml:space="preserve">
1. Las inversiones que aumenten la capacidad del caudal tratado o la eficacia en el proceso de remoción de carga contaminante.
2. Las inversiones que reducen el consumo de energía o favorezcan el uso de fuentes renovables.
</t>
    </r>
    <r>
      <rPr>
        <b/>
        <sz val="11"/>
        <color rgb="FF000000"/>
        <rFont val="Calibri"/>
        <family val="2"/>
      </rPr>
      <t>Para los sistemas anaerobios se aplican los siguientes criterios de elegibilidad adicionales:</t>
    </r>
    <r>
      <rPr>
        <sz val="11"/>
        <color rgb="FF000000"/>
        <rFont val="Calibri"/>
        <family val="2"/>
      </rPr>
      <t xml:space="preserve">
1. La fuga de metano de las instalaciones re- levantes (p. ej., en la producción y el alma- cenamiento de biogás, en la generación de energía y el almacenamiento de digestato) se controla mediante un plan de monitoreo.
2. El biogás producido se utiliza directamente para la generación de electricidad y/o calor, o se usa el biometano para inyección en la red de gas natural, o como combustible para ve- hículos (como bioGNC) o como materia prima en la industria química (p. ej., para la produc- ción de H2 y NH3). Los sistemas que incluyan sólo la quema de biogás, son elegibles sólo si hacen parte de un programa de transición a otros tipos de aprovechamientos en el me- diano plazo, a tres años o menos.
3. También son elegibles las actividades que facilitan el uso y aprovechamiento de biogás, como desecación, compresión o similares.
No se aplica umbral.</t>
    </r>
  </si>
  <si>
    <t>A4. Inversiones para el uso eficiente del agua</t>
  </si>
  <si>
    <t>Los siguientes sistemas y tecnologías son elegibles:
1. Los que generan una reducción de al me- nos un 20% en el consumo de agua anual de las actividades económicas (p. ej., sis- temas de acueducto, procesos industria- les, actividades agrícolas, construcción y renovación de edificios, etc.) o por unidad de producto (p. ej., accesorios de bajo flu- jo, cosecha de aguas lluvia, etc.).
2. Los empleados para el reúso de agua (como sistemas de ciclo cerrado, p. ej., el uso de agua lluvia o grises para jardines, sanitarios, actividades agrícolas y pecua- rias) y los equipos sin uso de agua (p. ej., sistemas para saneamiento, refrigeración, centrales eléctricas, procesos industriales, etc.) que favorecen la disminución de al menos un 20% del consumo de agua anual.</t>
  </si>
  <si>
    <t>T1. Transporte público urbano</t>
  </si>
  <si>
    <r>
      <t xml:space="preserve">1. Las flotas de vehículos o material rodante para el transporte público urbano terrestre, férreo, fluvial o marítimo con cero emisiones directas (p. ej., eléctricos o impulsados por hidrógeno bajo en carbono) son directamente elegibles.
Ejemplos para flota de transporte público urbano terrestre o férreo: buses de tránsito rápido, buses intermedios o alimentadores, trenes ligeros, metros, tranvías, trolebuses, trenes de cercanías o suburbanos, taxis, sis- temas de vehículos particulares compartidos o de viajes compartidos.
Ejemplos para flota de transporte fluvial o marítimo: vehículos acuáticos como trans- bordador/ferry o taxi acuático.
2. La elegibilidad específica de otras flotas se determina usando los siguientes criterios34:
</t>
    </r>
    <r>
      <rPr>
        <b/>
        <sz val="11"/>
        <color rgb="FF000000"/>
        <rFont val="Calibri"/>
        <family val="2"/>
      </rPr>
      <t>Terrestre</t>
    </r>
    <r>
      <rPr>
        <sz val="11"/>
        <color rgb="FF000000"/>
        <rFont val="Calibri"/>
        <family val="2"/>
      </rPr>
      <t xml:space="preserve">
- Flota nueva: las emisiones directas son infe- riores a 20 gCO2e/pkm hasta 2025 (a partir de ese año serán elegibles sólo flotas con cero emisiones directas enunciadas en el criterio anterior).
- Renovación de flota: la nueva flota tiene fac- tor de emisión menor a 30 gCO2e/pkm.
- Renovación y desintegración física de flota: la nueva flota tiene factor de emisión menor a 40 gCO2e/pkm y el proyecto elegible incluye la desintegración física del vehículo renovado.
Fluvial/marítimo
- Embarcaciones que usen biocombustibles sostenibles o biogás, garantizado ya sea por el diseño tecnológico, o el monitoreo conti- nuo y la verificación de terceros.</t>
    </r>
  </si>
  <si>
    <t>- Tanto el mantenimiento como la gestión al final de la vida útil de vehículos o material rodante deben cumplir con la Política Am- biental para la Gestión Integral de Residuos o Desechos Peligrosos.
- En relación con las emisiones directas al aire de los gases de escape de los motores de combustión interna - óxidos de nitrógeno (NOx), hidrocarburos totales (THC), hidrocar- buros distintos del metano (NMHC), monóxi- do de carbono (CO), material particulado (PM), los buses deben acatar el estándar Euro VI vigente. A partir del 1 de enero de 2023, todos los motores diésel que se fabri- quen, ensamblen o importen al país tendrán que cumplir con los límites máximos permi- sibles de emisión de contaminantes al aire correspondiente a tecnologías Euro VI, su equivalente o superiores. Para su verifica- ción se debe utilizar el procedimiento para el Ciclo Mundial de Conducción Armoniza- da (WHTC, por sus siglas en inglés), el cual representa una certificación mundial que determina los topes de emisión de escape del motor.
- Los vehículos deben obedecer lo estipulado en la Resolución 8321 de 1983, con relación a los niveles máximos de ruido permitidos.</t>
  </si>
  <si>
    <t>T2. Micromovilidad</t>
  </si>
  <si>
    <t>T3. Infraestructura para el transporte</t>
  </si>
  <si>
    <t>No es elegible aquella infraestructura que se dedica al transporte de combustibles fósiles o combustibles fósiles mezclados.</t>
  </si>
  <si>
    <t>- Reutilizar piezas y usar material reciclado durante la renovación, mejora y construcción de la infraestructura.
- Aumentar la preparación, reutilización, re- ciclaje y recuperación de los residuos no peligrosos de construcción y demolición, bajo el marco de la Resolución 01115 de 2012 y los Decretos 1609 de 2002 y 4741 de 2005, donde se reglamenta la correcta gestión integral de los residuos de demolición y construcción.</t>
  </si>
  <si>
    <t>- Minimizar el ruido y las vibraciones causa- das por el uso de la infraestructura (p. ej., introducción de zanjas abiertas y barreras de pared).
- Disminuir el ruido, el polvo y la contami- nación por emisiones durante las obras de construcción y mantenimiento de la infraes- tructura.</t>
  </si>
  <si>
    <t>-Evitar la fragmentación y degradación del pai- saje natural y urbano, y los riesgos de inciden- tes o siniestros viales, así como accidentes de vida silvestre causados por colisiones.
- Evitar los posibles impactos negativos en los ecosistemas acuáticos, causados por túneles que provoquen cambios y degradación de las condiciones hidromorfológicas de las masas de agua.
- Evitar o minimizar la afectación en áreas de especial interés ambiental.</t>
  </si>
  <si>
    <t>T4. Transporte interurbano (carga y pasajeros)</t>
  </si>
  <si>
    <r>
      <rPr>
        <b/>
        <sz val="11"/>
        <color rgb="FF000000"/>
        <rFont val="Calibri"/>
        <family val="2"/>
      </rPr>
      <t>General</t>
    </r>
    <r>
      <rPr>
        <sz val="11"/>
        <color rgb="FF000000"/>
        <rFont val="Calibri"/>
        <family val="2"/>
      </rPr>
      <t xml:space="preserve">
1. Aquella flota de vehículos o material rodan- te destinados al transporte intermunicipal, sea de carga o pasajeros, carretero, férreo o fluvial/marítimo con cero emisiones directas (p.ej., eléctricos o hidrógeno bajo en carbono) son elegibles automáticamente.
2. La flota de vehículos o material rodante, “sea de carga o pasajeros, carretero, férreo
o fluvial/marítimo”, que usa biocombustibles sostenibles y biogás, garantizados por diseño tecnológico o por monitoreo continuo y veri- ficación de terceros, también son elegibles.
</t>
    </r>
    <r>
      <rPr>
        <b/>
        <sz val="11"/>
        <color rgb="FF000000"/>
        <rFont val="Calibri"/>
        <family val="2"/>
      </rPr>
      <t xml:space="preserve">Férreo
</t>
    </r>
    <r>
      <rPr>
        <sz val="11"/>
        <color rgb="FF000000"/>
        <rFont val="Calibri"/>
        <family val="2"/>
      </rPr>
      <t xml:space="preserve">3. El material rodante para el transporte de pa- sajeros es elegible si sus emisiones directas son inferiores a 50 gCO2e/pkm hasta 2025 (luego de este año serán elegibles sólo el ma- terial rodante con cero emisiones directas).
4. En cuanto al transporte de carga por medio férreo, es elegible si las emisiones directas son inferiores a 25 gCO2/tkm hasta 2025 (luego de este año serán elegibles sólo el ma- terial rodante con cero emisiones directas).
</t>
    </r>
    <r>
      <rPr>
        <b/>
        <sz val="11"/>
        <color rgb="FF000000"/>
        <rFont val="Calibri"/>
        <family val="2"/>
      </rPr>
      <t xml:space="preserve">Fluvial/marítimo
</t>
    </r>
    <r>
      <rPr>
        <sz val="11"/>
        <color rgb="FF000000"/>
        <rFont val="Calibri"/>
        <family val="2"/>
      </rPr>
      <t>5. Otras embarcaciones fluviales (p.ej., embarca- ciones híbridas) son elegibles si las emisiones directas de CO2e por tonelada- kilómetro (tCO2e/tkm) o por tonelada - milla náutica (tCO2e/tnm) son un 50% más bajas que las emisiones de CO2 de referencia promedio de vehículos de servicios pesados, según lo defi- nido en el reglamento correspondiente.</t>
    </r>
  </si>
  <si>
    <t>T5. Transporte de servicio particular</t>
  </si>
  <si>
    <t>Los vehículos o las embarcaciones para el transporte particular con cero emisiones di- rectas (p. ej., electricidad o hidrógeno bajo en carbono) son elegibles directamente. Las flotas de vehículos híbridos serán elegibles sólo hasta el año 2025.</t>
  </si>
  <si>
    <t>Los vehículos híbridos con sistemas que utili- zan diésel no son elegibles.</t>
  </si>
  <si>
    <t>En cuanto a la contaminación atmosférica y sonora, los vehículos de transporte particu- lar deben acatar las políticas incorporadas en el Foro Mundial para la Armonización de Regulación de Vehículos de la WP.29.</t>
  </si>
  <si>
    <t>TIC1. Procesamiento de datos, hosting y actividades relacionadas</t>
  </si>
  <si>
    <t>1. Los equipos utilizados en los centros de datos deben contar con certificaciones de eficiencia energética en el nivel más alto de la certificación determinada (p. ej., la califi- cación más alta de Energy Star).
2. Los centros de datos deben tener una efica- cia de uso de energía inferior a 1,5 (PUE, por sus siglas en inglés).</t>
  </si>
  <si>
    <t>- Los refrigerantes empleados en los sistemas de refrigeración/enfriamiento deben cum- plir con las normativas vigentes para gases fluorados.
- El procesamiento de datos, hosting y activi- dades relacionadas debe dar cumplimiento
a las normas o políticas nacionales vigentes relacionadas con la gestión de residuos de aparatos eléctricos y electrónicos (RAEE) y con la responsabilidad extendida del produc- tor (REP).</t>
  </si>
  <si>
    <t>TIC2. Soluciones para la reducción de GEI basadas en datos</t>
  </si>
  <si>
    <t>1. Las actividades que usan datos exclusiva- mente para ayudar a la mitigación o adapta- ción al cambio climático son directamente elegibles.
2. También son elegibles otras aplicaciones, equipos y sistemas integrados que generan contribuciones sustanciales en la disminu- ción de emisiones y en el aumento de la resiliencia y adaptación.</t>
  </si>
  <si>
    <t>- Las soluciones para la reducción de GEI basadas en datos deben dar cumplimiento
a las normas o políticas nacionales vigentes relacionadas con la gestión de residuos de aparatos eléctricos y electrónicos (RAEE) y con la responsabilidad extendida del produc- tor (REP).</t>
  </si>
  <si>
    <t>M1. Manufactura para tecnologías bajas en carbono</t>
  </si>
  <si>
    <r>
      <t xml:space="preserve">Se considera elegible la manufactura de los siguientes componentes, productos, tecnologías y equipos:
</t>
    </r>
    <r>
      <rPr>
        <b/>
        <sz val="11"/>
        <color rgb="FF000000"/>
        <rFont val="Calibri"/>
        <family val="2"/>
      </rPr>
      <t>Energía renovable</t>
    </r>
    <r>
      <rPr>
        <sz val="11"/>
        <color rgb="FF000000"/>
        <rFont val="Calibri"/>
        <family val="2"/>
      </rPr>
      <t xml:space="preserve">
1. Fabricación de productos, componentes y maquinaria esenciales para las tecnologías de energía renovable elegibles (ver Sector Energía).
</t>
    </r>
    <r>
      <rPr>
        <b/>
        <sz val="11"/>
        <color rgb="FF000000"/>
        <rFont val="Calibri"/>
        <family val="2"/>
      </rPr>
      <t>Transporte sostenible</t>
    </r>
    <r>
      <rPr>
        <sz val="11"/>
        <color rgb="FF000000"/>
        <rFont val="Calibri"/>
        <family val="2"/>
      </rPr>
      <t xml:space="preserve">
2. Fabricación de vehículos, o de sus compo- nentes, con cero emisiones directas p.ej., eléctricos o impulsados con hidrógeno bajo en carbono) o de bajas emisiones según las siguientes especificaciones definidas en el Anexo Técnico del Sector Transporte:
a. Flotas o sistemas de micromovilidad con cero emisiones directas.
b. Flotas de vehículos o material rodante para el transporte terrestre urbano, suburbano e interurbano de pasajeros con cero emisio- nes directas o bajas emisiones (p. ej., tran- vía, trolebús, autobús, buses de tránsito rápido, buses intermedios o alimentadores, sistemas de vehículos compartidos).
c. Flotas de vehículos o material rodante para el transporte férreo urbano, subur- bano e interurbano con cero emisiones directas (p. ej.: transporte ferroviario lige- ro, ferrocarril, metro, trenes)
d. Flotas de transporte fluvial o marítimo con cero emisiones directas o bajas emi- siones (p. ej.: embarcaciones acuáticas
- como transbordador/ferry o taxi acuá- tico - eléctricas o híbridas o basadas en biocombustible).
e. Flotas de vehículos o material rodante para el transporte de servicio particular con cero emisiones directas.
</t>
    </r>
    <r>
      <rPr>
        <b/>
        <sz val="11"/>
        <color rgb="FF000000"/>
        <rFont val="Calibri"/>
        <family val="2"/>
      </rPr>
      <t xml:space="preserve">Edificios eficientes e inteligentes
</t>
    </r>
    <r>
      <rPr>
        <sz val="11"/>
        <color rgb="FF000000"/>
        <rFont val="Calibri"/>
        <family val="2"/>
      </rPr>
      <t>3. La fabricación de los siguientes productos (con umbrales cuando corresponda) para equipos de eficiencia energética en edificios y sus componentes clave son elegibles (ver sector Construcción):
a. Fabricación de los elementos del Siste- mas de Gestión de Edificios (BMS, por su nombre en inglés), que integran equipos y aplicaciones de automatización, monitoreo y control de temperatura, energía y agua (ver Sector TIC).
b. Ventanas de alta eficiencia (valor U mejor a 0,7 W/m2K).
c. Puertas de alta eficiencia (valor U mejor a 1,2 W/m2K).
d. Productos de aislamiento con baja conduc- tividad térmica (lambda inferior o igual a 0,045 W/mK).
e. Revestimiento externo con valor U inferior a 0,5 W/m2K y sistemas de cubierta con valor U inferior a 0,3 W/m2K).
f. Instalaciones de calentadores de agua con desempeño energético en el rango A, de acuerdo con el sistema de clasificación del Reglamento Técnico de Etiquetado (RETIQ)37.
g. Otros electrodomésticos (como lavadoras y estufas eléctricas) con desempeño ener- gético en el rango A, según el sistema de clasificación del RETIQ.
h. Aparatos de iluminación de alta eficiencia y sistemas de alumbrado público, usando lámparas LED de última generación.
i. Aire acondicionado con desempeño ener- gético en el rango A, según el sistema de clasificación del RETIQ.
j. Controles de presencia y luz diurna para automatización de sistemas de iluminación (ver Sector TIC).
k. Sistemas de enfriamiento y ventilación con desempeño energético en el rango A, con- forme al sistema de clasificación del RETIQ.
l. Bombas de calor.
m. Elementos de fachadas y cubiertas con una función de protección o control solar, incluidos los que apoyan el crecimiento de la vegetación.
n. Sistemas de automatización y control de edificios energéticamente eficientes para edificios comerciales (ver Sector TIC).
o. Termostatos y dispositivos zonales para el monitoreo inteligente de las principales cargas de electricidad para edificios resi- denciales y equipos de detección (p. ej.: control de movimiento) (ver Sector TIC).
p. Productos para la medición de calor y controles termostáticos para hogares individuales conectados a sistemas de enfriamiento urbano y pisos individuales conectados a sistemas de enfriamiento central, los cuales sirven a todo un edificio (ver Sector TIC).
q. Fabricación de componentes necesarios para la implementación de Internet de las Cosas (IOT, por sus siglas en inglés), tales como sensores y redes locales de comuni- cación (ver Sector TIC).
r. Otros componentes usados exclusiva- mente para lograr una reducción (pro- yectada y técnicamente comprobada) del 15% en el consumo de energía, o de un 20% en el consumo de agua.
s. Otras tecnologías bajas en carbono y sus componentes clave, que contribuyan a reducir sustancialmente las emisiones de GEI en otras actividades económicas o sectores, sobre la base de una evaluación reconocida y estandarizada de la hue-
lla de carbono de cuna cuna (p. ej., ISO 14067, 14040, EPD o PEF).</t>
    </r>
  </si>
  <si>
    <t>Cumplir con los requisitos establecidos por REACH47 o el equivalente (i.e. Responsible Care) para los equipos fabricados.</t>
  </si>
  <si>
    <t>Gestionar la demanda y la cadena de cus- todia de ciertos metales y materiales que tienen un suministro limitado; en particular, los que son extraídos de ecosistemas es- tratégicos, evitando impactos ambientales negativos significativos y la pérdida de la biodiversidad.</t>
  </si>
  <si>
    <t>M2. Componentes para la fabricación de cemento</t>
  </si>
  <si>
    <t>Las plantas nuevas o renovadas deben cum- plir con los siguientes umbrales. El umbral del numeral (1) es aplicable a las plantas que pro- ducen exclusivamente clínker y no producen cemento terminado; todas las demás plantas deben cumplir con el umbral de cemento del numeral (2):
1. Clínker de cemento: las emisiones específi- cas a los procesos de producción de clínker son inferiores a 0,8 tCO2e/t de clínker38.
2. Cemento: las emisiones específicas asocia- das a los procesos de producción de clínker (o aglutinante alternativo) y cemento son inferiores a 0,6 tCO2e/t de cemento.</t>
  </si>
  <si>
    <t>Para los sitios de producción de cemento que utilizan desechos peligrosos como combustibles alternativos (p. ej., combustibles alternativos como SRF – ‘Solid Recovered Fuel’, que tienen residuos como origen; materias primas secun- darias como el hormigón reciclado agregado), se deberá asegurar la gestión de estos residuos en línea con la normativa nacional vigente.</t>
  </si>
  <si>
    <t>M3. Componentes para la fabricación de aluminio</t>
  </si>
  <si>
    <r>
      <t xml:space="preserve">1. La fabricación de aluminio primario es elegi- ble si se cumple el criterio a, en combinación con los criterios b o c:
a. La emisión directa para la producción primaria de aluminio es igual o inferior a 1,5 tCO2e/t40.
b. El consumo de electricidad para la elec- trólisis es igual o inferior a 15,3 MWh/t41.
c. La intensidad media de carbono de la electricidad que se utiliza para la pro- ducción primaria de aluminio (electrólisis) es igual o inferior a 100 g de CO2e/kWh (umbral definido en el sector energía para la generación de electricidad, sujeto a actualización periódica).
2. La fabricación de aluminio secundario; es decir, la producción de aluminio a partir de aluminio reciclado es elegible directamente.
</t>
    </r>
    <r>
      <rPr>
        <b/>
        <sz val="11"/>
        <color rgb="FF000000"/>
        <rFont val="Calibri"/>
        <family val="2"/>
      </rPr>
      <t>Nota:</t>
    </r>
    <r>
      <rPr>
        <sz val="11"/>
        <color rgb="FF000000"/>
        <rFont val="Calibri"/>
        <family val="2"/>
      </rPr>
      <t xml:space="preserve"> Las medidas de mitigación son elegibles, siempre que se incorporen a un único plan de inversión dentro de un plazo determinado (5 o 10 años), el cual describa cómo cada una de las medidas, en combinación con otras, permitirá cumplir el umbral definido.</t>
    </r>
  </si>
  <si>
    <t>- Controlar impactos significativos en las emisiones de aire: perfluorocarbonos, gases flúor, hidrocarburos aromáticos policíclicos (HAP) y partículas (como criolita no utilizada).
- Vigilar los fluoruros de hidrógeno que pueden ser tóxicos para la vegetación.
- Revisar los fluoruros disueltos y los cianuros del material SPL – ‘Spent Pot Lining’ que pue-
den crear impactos ambientales significativos, incluida la contaminación de las aguas subte- rráneas y de los cursos de agua locales.</t>
  </si>
  <si>
    <t>M4. Componentes para la fabricación de hierro y acero</t>
  </si>
  <si>
    <t>1. La fabricación de hierro y acero es elegi- ble si las emisiones de GEI asociadas a los procesos de producción son inferiores a los siguientes valores44:
a. Metal caliente a 1.328 tCO2e/t producto.
b. Mineral sinterizado a 0,171 tCO2e/t producto.
c. Fundición de hierro a 0,325 tCO2e/t producto.
d. Horno de Arco Eléctrico (EAF por su nombre en inglés) acero de alta aleación a 0,352 tCO2e/t producto.
e. EAF acero al carbono a 0,283 tCO2e/t producto.
f. Coque (excluyendo coque de lignito) a 0,286 tCO2e/t producto.
2. Toda la producción de acero nuevo verde, o la combinación de la producción del nuevo y el reciclado, es elegible si las emisiones están por debajo de los umbrales descritos anteriormente.
3. Se considera elegible toda la producción de acero en el EAF, en la que al menos el 90% del contenido de hierro de los productos finales proceda de chatarra de acero. En este caso, no se aplican otros umbrales.
Nota: Las medidas de mitigación son elegibles cuando se incorporan a un único plan de in- versión dentro de un plazo determinado (5 o 10 años), el cual describe cómo cada una de las medidas, en combinación con otras, permite cumplir el umbral definido.</t>
  </si>
  <si>
    <t>- Examinar las emisiones al agua de hidrocar-
buros y sólidos suspendidos.
- Controlar los desechos y productos de las operaciones de coque y fundición, incluyendo alquitrán y benzola.</t>
  </si>
  <si>
    <t>Controlar las emisiones al aire procedentes de operaciones de fabricación y fundición de coque, especialmente partículas (polvo), óxi- dos de nitrógeno, dióxido de azufre, monóxido de carbono, cloruros, fluoruros, compuestos orgánicos volátiles, HAP, dibenzo- dioxinas/fu- ranos policlorados y metales pesados.</t>
  </si>
  <si>
    <t>M5. Componentes para la fabricación de cloro</t>
  </si>
  <si>
    <t>La fabricación de cloro es elegible si cumple con los siguientes criterios:
• El uso de electricidad es igual o inferior a 2,5 MWh/t cloro46, incluyendo tanto la electrólisis como el tratamiento del cloro, esto sujeto a actualización periódica.
• La intensidad media de carbono de la electricidad que se utiliza para la fabricación de cloro es de 100 gCO2e/kWh (um- bral de Taxonomía para la generación de electricidad; esto también sujeto a actua- lización periódica).
Nota: Las medidas de mitigación son elegibles, siempre que se incorporan a un único plan de inversión dentro de un plazo determinado (5 o 10 años), el cual describe cómo cada una de las medidas, en combinación con otras, permite cumplir el umbral definido.</t>
  </si>
  <si>
    <t>M6. Componentes para la fabricación de
productos químicos de base orgánica</t>
  </si>
  <si>
    <t>La fabricación de los productos químicos cu- biertos en esta actividad debe:
1. Estar basada total o parcialmente en ma- terias primas renovables. A efectos de la aplicación de estos criterios, las materias primas renovables se refieren a la biomasa, los biorresiduos industriales o los biorresi- duos municipales.
1.1. Si la materia prima es biomasa (excluyendo los biorresiduos industriales y municipales):
1.1.1. Debe establecerse una trazabili- dad completa del abastecimiento a través del correspondiente sistema de gestión
de la cadena de custodia y demostrar su eficacia por medio de los debidos sistemas de certificación;
1.1.2. Toda biomasa forestal utilizada en el proceso debe ajustarse al marco norma- tivo forestal y a los criterios establecidos en el sector forestal (Ver Capítulo 3).
1.1.2. Cualquier biomasa forestal usada en el proceso se compromete a la certifica- ción forestal, utilizando esquemas indepen- dientes de terceros que se auditan regular- mente en las áreas forestales. Las prácticas de ordenación forestal y cadena de custodia en áreas de abastecimiento que aún no
están certificadas deben estar alineadas (hoja de ruta para la certificación) con las mismas normas de certificación.
1.1.3. No se puede utilizar biomasa forestal procedente de plantaciones fores- tales de regadío.
1.1.4. La biomasa usada debe ceñirse a los requisitos definidos en la normativa na- cional para biomasa y biocombustibles, y a aquellos requisitos definidos en la sección forestal de la Taxonomía (Ver Capítulo 3).
1.1.5. Los productos derivados de nue- vas plantaciones de palma que involucren cambios en el uso del suelo quedan exclui- dos del ámbito de aplicación.
1.1.6. Un caso particular de certifica- ción de biomasa forestal: los cultivadores de aceite de palma a pequeña escala que operan en plantaciones forestales existen- tes deben poder ser incluidos en el siste- ma de certificación y garantizar que reci- ban su justa parte de beneficios.
1.2.Si la materia prima es biorresiduos indus- triales (incluidos los de industrias alimen- tarias o biorresiduos municipales):
1.2.1. Los biorresiduos sólidos utilizados en el proceso de fabricación deben salir de flujos de residuos separados por fuentes y recogidos por separado (no peligrosos); es decir, no se pueden separar de los residuos mixtos.
1.2.2. Los biorresiduos deben cumplir con el marco reglamentario de residuos y con los planes nacionales, regionales y lo- cales de gestión de residuos; en particular, con el principio de proximidad. Cuando se utilizan biorresiduos municipales como ma- teria prima, el proyecto es complementario y no compite con la infraestructura munici- pal de gestión de biorresiduos existente.
2. Tener una huella de carbono sustancialmen- te menor en comparación con la huella de carbono de los mismos productos químicos fabricados a partir de materias primas quí- micas. Esta huella de carbono se calculará según la norma ISO 14067:2018.
Nota: Las medidas de mitigación son elegibles, siempre que se incorporan a un único plan de inversión dentro de un plazo determinado (5 o 10 años), el cual describe cómo cada una de las medidas, en combinación con otras, permite cumplir el umbral definido.</t>
  </si>
  <si>
    <t>M7. Componentes involucrados en la fabricación de plásticos en forma primaria</t>
  </si>
  <si>
    <t>1. La fabricación de plásticos en forma prima- ria debe cumplir con al menos uno de los siguientes criterios:
1.1. Los plásticos en forma primaria se fabri- can mediante reciclado mecánico.
1.2.Los plásticos en forma primaria se fabri- can mediante reciclado químico, inclui- do: despolimerización química (también conocida como monomerización), pirólisis, gasificación, purificación a base de di- solventes de polímeros, etc. La huella de carbono de los plásticos en forma pri- maria fabricados por el reciclado químico (excluyendo cualquier beneficio calculado de la producción de combustibles), será menor en comparación con la huella de carbono de los plásticos en forma pri- maria fabricados con materia prima de combustibles fósiles. La huella de carbo- no se calculará de acuerdo con la norma ISO 14067:2018.
1.3.La fabricación de plásticos en forma primaria se deriva total o parcialmente de materias primas renovables y la hue- lla de carbono de los plásticos en forma primaria, fabricados total o parcialmente a partir de materias primas renovables, será inferior en comparación con la hue- lla de carbono de los plásticos en forma primaria fabricados con materia prima de combustible fósil. La huella de carbono se calculará de acuerdo con la norma ISO 14067:2018. Las materias primas renova- bles se refieren a la biomasa, los bio-re- siduos industriales o los bio-residuos municipales.
2. Adicional al cumplimiento del criterio de ele- gibilidad 1, cuando proceda y dependiendo de la materia prima utilizada, se debe cumplir con los criterios enunciados a continuación:
2.1. Si la materia prima es biomasa (excluyendo los biorresiduos industriales y municipales):
2.1.1. Es necesario establecer una tra- zabilidad completa del abastecimiento a través del correspondiente sistema de gestión de la cadena de custodia y de- mostrar su eficacia por medio de siste- mas de certificación respectivos.
2.1.2. Toda biomasa forestal utilizada en el proceso debe adaptarse al reglamen- to local relevante y a la aplicación de la ley forestal, cuando proceda.
2.1.3. Cualquier biomasa forestal usada debe comprometerse a la certificación forestal, utilizando esquemas inde- pendientes de terceros que se auditan regularmente en las áreas forestales. Las prácticas de ordenación forestal y cadena de custodia en áreas de abaste- cimiento que aún no están certificadas deben estar alineadas (hoja de ruta para la certificación) con las mismas normas de certificación.
2.1.4. No se debe utilizar biomasa fores- tal procedente de plantaciones foresta- les de regadío.
2.1.5. Toda biomasa producida en Co- lombia usada en la fabricación de plás- ticos debe estar sujeta a una cadena de custodia transparente y creíble, y cum- plir los criterios de sostenibilidad de la biomasa definidos en las condiciones de cumplimiento establecidas en la norma- tividad aplicable.
2.1.6. La biomasa utilizada debe ajus- tarse a los requisitos definidos en las directivas REDD+, según corresponda para la biomasa y los biocombustibles, y ceñirse a los requisitos definidos en la sección forestal de la Taxonomía (Ver Capítulo 3).
2.1.7. La biomasa no puede provenir de tierras agrícolas que hayan sido objeto de cambios en el uso de la tierra de los bosques o pastos desde 1994. Los sis- temas de certificación antes menciona-
dos proporcionan un sólido sistema de auditoría de la cadena de custodia para esta materia prima.
2.1.8. Los productos derivados de la nueva plantación de palma que involu- cren cambios en el uso del suelo que- dan excluidos del ámbito de aplicación.
2.1.9. Un caso particular de certificación de biomasa forestal: los cultivadores
de aceite de palma a pequeña escala que operan en plantaciones forestales existentes deben poder ser incluidos
en el sistema de certificación y garan- tizar que reciben una parte justa de los beneficios.
2.2. Si la materia prima es biorresiduos in- dustriales (incluidos los residuos de las industrias alimentarias) o biorresiduos municipales:
2.2.1. Los biorresiduos sólidos utili- zados en el proceso de fabricación de plásticos deben proceder de flujos de residuos segregados por separado y re- cogidos también de forma separada (no peligrosos); es decir, no deben separarse de los residuos mixtos.
2.2.2. Los biorresiduos usados deben ser coherentes con el marco normativo para la gestión de residuos y con los planes nacionales, regionales y locales de gestión de residuos; especialmente con el principio de proximidad.
2.2.3. Cuando se usan biorresiduos municipales como materia prima, el proyecto es complementario y no com- pite con la infraestructura municipal de gestión de biorresiduos existente (ver Sector Residuos).
Nota: Las medidas de mitigación son elegibles cuando se incorporan a un único plan de in- versión dentro de un plazo determinado (5 o 10 años), el cual describe cómo cada una de las medidas, en combinación con otras, permite cumplir el umbral definido.</t>
  </si>
  <si>
    <t>EDT9</t>
  </si>
  <si>
    <t>Producción de Hidrógeno bajo en carbono</t>
  </si>
  <si>
    <t>Producción de calor/frío y energía usando calor residual</t>
  </si>
  <si>
    <t>Generación de electricidad a partir de biomasa, biocombustibles y biogás</t>
  </si>
  <si>
    <t>Almacenamiento de hidrógeno bajo en carbono</t>
  </si>
  <si>
    <t>Manufactura de biomasa, biocombustibles y biogás</t>
  </si>
  <si>
    <t>Cogeneración de calor/frío y energía a partir de biomasa, biocombustibles y biogás</t>
  </si>
  <si>
    <t>La producción de hidrógeno debe tener emisiones directas de CO2 iguales o inferiores a 3 tCO2e/t de hidrógeno. Este umbral será revisa- do una vez se expida la reglamentación genera- da por el Ministerio de Minas y Energía, quien es el encargado de definir esas condiciones (según la Ley 2099 de 2021)</t>
  </si>
  <si>
    <t>El hidrógeno producido a partir de combustibles fósiles o gas natural no es elegible.</t>
  </si>
  <si>
    <t>Cualquier flota o sistema de micromovilidad de carga o de pasajeros que sea de cero emisiones es directamente elegible.
Se incluyen, dentro de la flota de micromovilidad, los vehículos con motores eléctricos, asistidos y los no motorizados que cumplan con los criterios de velocidad, peso y potencia establecidos en la Resolución 160 de 2017 del Ministerio de Transporte, así como otros medios de transporte de similares características tales como: patinetas, aerotablas, patines, segways, monopatines, entre otros, que ayuden a mejorar la eficiencia de los servicios urba-
nos de transporte de pasajeros y carga en distan- cias asociadas a la primera y última milla.</t>
  </si>
  <si>
    <t>Los vehículos híbridos con sistemas que utilizan diésel no son elegibles.</t>
  </si>
  <si>
    <t>La construcción de activos e infraestructura de almacenamiento de hidrógeno bajo en carbono es elegible (p. ej., estaciones de combustible de hidrógeno).</t>
  </si>
  <si>
    <t>Los criterios de la taxonomía de EU son más detallados y estrictos.</t>
  </si>
  <si>
    <t>Los vehículos o las embarcaciones para el transporte particular con cero emisiones directas (p. ej., electricidad o hidrógeno bajo en carbono) son elegibles directamente. Las flotas de vehículos híbridos serán elegibles sólo hasta el año 2025.</t>
  </si>
  <si>
    <t>Los criterios de la taxonomía de EU son más detallados. Colombia permite híbridos hasta 2025.</t>
  </si>
  <si>
    <t>1. Las actividades que usan datos exclusivamente para ayudar a la mitigación o adaptación al cambio climático son directamente elegibles.
2. También son elegibles otras aplicaciones, equipos y sistemas integrados que generan contribuciones sustanciales en la disminución de emisiones y en el aumento de la resiliencia y adaptación.</t>
  </si>
  <si>
    <t>Los criterios de la taxonomía de EU son más detallados.</t>
  </si>
  <si>
    <t>1. La fabricación de hierro y acero es elegible si las emisiones de GEI asociadas a los procesos de producción son inferiores a los siguientes valores44:
a. Metal caliente a 1.328 tCO2e/t producto.
b. Mineral sinterizado a 0,171 tCO2e/t producto.
c. Fundición de hierro a 0,325 tCO2e/t producto.
d. Horno de Arco Eléctrico (EAF por su nombre en inglés) acero de alta aleación a 0,352 tCO2e/t producto.
e. EAF acero al carbono a 0,283 tCO2e/t producto.
f. Coque (excluyendo coque de lignito) a 0,286 tCO2e/t producto.
2. Toda la producción de acero nuevo verde, o la combinación de la producción del nuevo y el reciclado, es elegible si las emisiones están por debajo de los umbrales descritos anteriormente.
3. Se considera elegible toda la producción de acero en el EAF, en la que al menos el 90% del contenido de hierro de los productos finales proceda de chatarra de acero. En este caso, no se aplican otros umbrales.
Nota: Las medidas de mitigación son elegibles cuando se incorporan a un único plan de inversión dentro de un plazo determinado (5 o 10 años), el cual describe cómo cada una de las medidas, en combinación con otras, permite cumplir el umbral definido.</t>
  </si>
  <si>
    <t>TÍTULO</t>
  </si>
  <si>
    <t>DESCRIPCIÓN</t>
  </si>
  <si>
    <t>INSUMOS ELEGIBLES</t>
  </si>
  <si>
    <t>PRÁCTICAS BÁSICAS</t>
  </si>
  <si>
    <t>División y rotación de potreros</t>
  </si>
  <si>
    <t>Separar las áreas de pastoreo en un patrón definido adaptado al tamaño de la finca (por lo general, de no más de dos a tres días), manteniendo así la capacidad de regeneración de las pasturas. Mediante la planificación de los potreros es posible identificar áreas adecuadas para pastoreo y las zonas más frágiles para la restauración o de mayor valor para la conservación.</t>
  </si>
  <si>
    <t>Cercas eléctricas, postes no derivados de bosques naturales e instalación.</t>
  </si>
  <si>
    <t>Manejo eficiente y protección de fuentes de agua</t>
  </si>
  <si>
    <t>Recoger, almacenar, conservar el agua para proveer al ganado una fuente limpia y confiable ante la variación estacional y climática. Cosechar el agua y construir acueductos ganaderos. 
  Proteger las fuentes naturales de agua del acceso directo del ganado; p. ej. con obras para aislar zonas de bosques ribereños, sembrar especies nativas para restauración de quebradas, evitar desvío de ríos y quebradas, preservar manantiales y humedales.</t>
  </si>
  <si>
    <t>Bebederos, mangueras, flotadores, boyas, bombas, tanques de almacenamiento y tubería.</t>
  </si>
  <si>
    <t>Protección física del suelo</t>
  </si>
  <si>
    <t>Prevenir sobrepastoreo en suelos, respetando tiempos de ocupación y recuperación de la vegetación que favorecen raíces de mayor penetración (retención de carbono). Evitar pastoreo en suelos compactados, húmedos o con drenaje pobre. Realizar obras sencillas para prevenir la erosión del suelo por escorrentía.</t>
  </si>
  <si>
    <t>Material vegetal y semillero, de acuerdo con especificaciones técnicas.</t>
  </si>
  <si>
    <t>PRÁCTICAS INTERMEDIAS</t>
  </si>
  <si>
    <t>Mejorar la calidad y cantidad de las pasturas y los forrajes con beneficios nutricionales y metabólicos para al ganado. En pasturas nativas estables, permitir la regeneración natural por rotación de potreros. Cuando hay condiciones de mayor degradación, introducir nuevas variedades de pastos y variedades de gramíneas y leguminosas para aumentar la oferta forrajera. Incorporar arbustos y árboles que proveen frutos y hojas ramoneables (comestibles) al ganado, acelerando la recuperación del suelo y favoreciendo las poblaciones de fauna y flora. 
  Si la cobertura de pastos es menor al 80% del predio y existe una mínima cobertura de árboles y arbustos, se considera que el suelo está degradado. Con la gestión de pasturas y forrajes, se espera un aumento en el rendimiento promedio anual de por lo menos el 30% por hectárea en un lapso tres años respecto al escenario de base, utilizando el cálculo de oferta con base en el aforo (es decir, en kg de biomasa seca por m2 por año).</t>
  </si>
  <si>
    <t>Compra y siembra de semillas de variedades de gramíneas, mejoradas o naturales, y de leguminosas nativas rastreras, seleccionadas según las condiciones del suelo y el clima de la región. Red de viveros (inclusive, viveros in situ) de material nativo o focal de árboles para protección.
  Adecuación de suelos con material compostado. 
  Sistemas de riego, si aplica.</t>
  </si>
  <si>
    <t>Abonos orgánicos y verdes, aprovechamiento de estiércol y efluentes</t>
  </si>
  <si>
    <t>Aprovechar un buen manejo de estiércol, orina y otros residuos orgánicos (especialmente en fincas especializadas en leche) bajo un plan de manejo de abonos. Utilizar cultivos de cobertura (como el botón de oro) y cultivos agrícolas (sorgo, maíz, papa) como abono verde. 
  Realizar cargas instantáneas de estiércol en las praderas que, junto a árboles y arbustos forrajeros, promueven la biodiversidad edáfica (p. ej., escarabajos estercoleros, lombrices, entre otros); al incorporar heces y orina se fertiliza y descompacta el suelo. Disminuir las emisiones de óxido nitroso y metano de estiércol.</t>
  </si>
  <si>
    <t>Equipo, material, herramientas e insumos (p. ej., composteras, plántulas, semillas, mano de obra, lombricompuestos).</t>
  </si>
  <si>
    <t>Bienestar animal (excluye aspectos sanitarios)</t>
  </si>
  <si>
    <t>Al seguir las prácticas arriba citadas se provee un ambiente favorable para el ganado, a través de una dieta suficiente y variada, sombra, bebederos accesibles, barreras naturales contra el viento y espacio para actividades sociales de los rebaños.</t>
  </si>
  <si>
    <t>Asistencia técnica en bienestar animal e insumos relacionados.</t>
  </si>
  <si>
    <t>PRÁCTICAS AVANZADAS O TRANSFORMATIVAS</t>
  </si>
  <si>
    <t>Cercas vivas</t>
  </si>
  <si>
    <t>Establecer líneas de árboles o arbustos para delimitar una propiedad en reemplazo de postes; con ello se obtienen subproductos como forraje, leña, madera, flores para miel, frutos, etc. En base a la experiencia, la distancia recomendada entre árboles es de 3 metros, o mayor si se trata de especies de copa amplia.</t>
  </si>
  <si>
    <t>Semillas, plántulas, siembra, equipo para poda, insumos para cuidado de los árboles.</t>
  </si>
  <si>
    <t>Árboles dispersos de potrero</t>
  </si>
  <si>
    <t>Fortalecer la presencia de árboles por regeneración natural o siembra directa que proveen sombra y alimento al ganado. Asegurar el mantenimiento del desarrollo de los árboles. Con esta práctica se protegen los pastos y cultivos del efecto del viento, se incrementan la descompactación y el reciclaje de nutrientes, hay un fortalecimiento de la materia orgánica, biogénesis, escorrentía y se evita la erosión eólica. En base a proyectos exitosos, se recomiendan densidades mínimas de 30 árboles por hectárea en trópico bajo y medio, y hasta 25 árboles por hectárea en trópicos altos, con una altura mínima de 2 metros.</t>
  </si>
  <si>
    <t>Red de viveros y divulgación de especies nativas a nivel territorial. Sensibilización en manejos de identificación de material, plateos y podas de formación del material vegetal.</t>
  </si>
  <si>
    <t>Setos forrajeros</t>
  </si>
  <si>
    <t>Sembrar especies de arbustos en altas densidades en hileras lineales, las cuales actúan como forraje para el ganado, al tiempo que permiten retener el suelo y la humedad del mismo. Frecuentemente se combinan con cercas vivas en la división de potreros.</t>
  </si>
  <si>
    <t>Siembra de setos de especies probadas (p. ej., Leucaena leucocephala, Tithonia diversifolia, guásima, entre otras).</t>
  </si>
  <si>
    <t>Bancos mixtos de forraje</t>
  </si>
  <si>
    <t>Designar un área del predio donde se siembre material forrajero que sirva para alimentar al ganado durante todo el año, la cual se puede “guardar” y conservar para ser utilizada durante aquellas épocas críticas (como temporales y sequías) que se presenten y que afecten la producción de pasturas en la finca. En esta área se establecen cultivos intensivos en los que se asocian especies herbáceas, arbóreas y arbustivas de alto valor nutricional, con el fin de obtener forrajes de alta calidad, ricos en proteínas, minerales, azúcares, fibra y vitaminas para la alimentación animal.</t>
  </si>
  <si>
    <t>Siembra de forrajes, materiales, equipamiento y mano de obra para el almacenamiento, e incluso insumos para ensilaje y otras modalidades de conservación de forraje.</t>
  </si>
  <si>
    <t>Fomentar un arreglo agroforestal más integral, donde se combinen las prácticas mencionadas anteriormente, como setos forrajeros y árboles en altas densidades, bajo patrones de rotación fijos. Los bancos forrajeros, los bancos mixtos de forraje, así como los setos forrajeros son tipos de arreglos que permiten una mayor variedad de especies, un alto beneficio proteico, el reciclaje de nutrientes, la retención de humedad del suelo y fomentan la biodiversidad.</t>
  </si>
  <si>
    <t>Compra y siembra de especies probadas en Colombia en varias regiones y condiciones (p. ej. Leucaena), adecuación de potreros, bebederos e insumos relacionados.</t>
  </si>
  <si>
    <t>ADOPCIONES TECNOLÓGICAS COMPLEMENTARIAS</t>
  </si>
  <si>
    <t>Biodigestores, canales de plantas acuáticas y sistemas de acuacultura, lagunas de oxidación, compostaje y sistemas vegetativos</t>
  </si>
  <si>
    <t>Incorporar biodigestores anaeróbicos para convertir los desechos orgánicos en biogás[FA1] . Recolectar estiércol y orina de los establos y recintos del ganado para evitar la contaminación y minimizar las emisiones de metano. Producir compost y gas a partir de estiércol y otros residuos orgánicos.</t>
  </si>
  <si>
    <t>Biodigestores, equipamiento, insumos e instalación.</t>
  </si>
  <si>
    <t>Energías limpias (solar, eólica, por gravedad) y eficiencia energética[FA2]</t>
  </si>
  <si>
    <t>Aprovechar fuentes renovables de energía, como celdas fotovoltaicas y biogás extraído de biodigestores. Optimizar el uso de energía y combustibles en equipos y maquinaria con buen mantenimiento y control de uso.</t>
  </si>
  <si>
    <t>Generadores a gas derivados de biodigestores, sistemas fotovoltaicos y eólicos.</t>
  </si>
  <si>
    <t>Rotación de cultivos (en cultivos transitorios o de ciclo corto2)</t>
  </si>
  <si>
    <t>En cultivos de ciclo corto se realizan rotaciones de acuerdo con un programa periódico según la región; entonces, establecer cultivos asociados para manejo de la humedad, fertilidad y actividad biológica. Hacer rotaciones con abono verde permite mejorar la productividad.</t>
  </si>
  <si>
    <t>Semillas, plántulas, equipamiento y mano de obra que permita la rotación de cultivos.</t>
  </si>
  <si>
    <t>Gestión de fertilizantes</t>
  </si>
  <si>
    <t>Determinar la relación y realizar un plan de uso de productos nitrogenados y fosfatados por hectárea acorde al cultivo. Hacer el monitoreo de la fertilidad del suelo y del estado nutricional de los cultivos con base en las condiciones locales. Introducir mejores prácticas para optimizar la productividad, evitando contaminar por exceso de nutrientes. Preferir los abonos orgánicos, si están disponibles localmente. Si se requieren fertilizantes no orgánicos, tener en cuenta que estos deben aplicarse en dosis específicas para cuando y donde el cultivo lo requiera, evitando pérdida y contaminación del medio ambiente.</t>
  </si>
  <si>
    <t>Equipamiento y materiales de aplicación de fertilizantes, que permitan una dosificación oportuna (cuando el cultivo lo requiera) y eficiente. Fertirrigación (técnica que permite la aplicación simultanea de agua y fertilizantes a través del sistema de riego).</t>
  </si>
  <si>
    <t>Control de plagas y enfermedades</t>
  </si>
  <si>
    <t>Manejo Integrado de Plagas para el control de plagas y arvenses. Usar bio insumos, plaguicidas y fertilizantes registrados en el ICA para la producción ecológica.</t>
  </si>
  <si>
    <t>Insumos para el control biológico y físico de plagas y enfermedades; p. ej., semillas de plantas repelentes, trampas o redes.</t>
  </si>
  <si>
    <t>Conservación del suelo</t>
  </si>
  <si>
    <t>Realizar una preparación o labranza mínima del suelo, con cobertura permanente del suelo y uso de abonos verdes. En suelos con pendiente, hacer la siembra en curvas de nivel a través de terrazas, coberturas vegetales de enraizamiento profundo u otros métodos. Mantener una cobertura de biomasa del suelo en al menos el 80% del predio.</t>
  </si>
  <si>
    <t>Semillas, abonos, equipamiento ligero para obras de protección del suelo.</t>
  </si>
  <si>
    <t>Gestión de recursos hídricos</t>
  </si>
  <si>
    <t>Mejorar la productividad hídrica de los cultivos, comparando el rendimiento de agua por hectárea documentado según el tipo de cultivo. Introducir eficiencia del uso del agua en el riego. Prevenir la contaminación hídrica con residuos orgánicos o químicos. Evitar con mejor drenaje anegaciones de cultivos excesivas.</t>
  </si>
  <si>
    <t>Seguir plan de mejora de la finca según documento de Planificación Predial o similar.</t>
  </si>
  <si>
    <t>Gestión de residuos y tratamiento del agua contaminada con desechos orgánicos</t>
  </si>
  <si>
    <t>Hacer una correcta colección, reciclado, lavado y disposición de envases. Usar los residuos post cosecha en la siembra. Desarrollar un método de tratamiento de aguas contaminadas para remover desechos y nutrientes.</t>
  </si>
  <si>
    <t>Equipo, herramientas, insumos y mano de obra.</t>
  </si>
  <si>
    <t>Abonos orgánicos o verdes (uso de coberturas vegetales)</t>
  </si>
  <si>
    <t>Sustituir los fertilizantes de síntesis con abonos preparados a partir de material orgánico, como restos de cosecha, podas, estiércol, pasto, etc. Introducir abonos verdes, como el fríjol, crotalia, canavalia, entre otros.</t>
  </si>
  <si>
    <t>Equipo, material, herramientas e insumos (p. ej., composteras, plántulas, mano de obra, lombricompuestos).</t>
  </si>
  <si>
    <t>Paso de cultivos transitorios o pasturas a sistemas agroforestales (p. ej., a cacao, frutales o forestería) y agrosilvopastoriles</t>
  </si>
  <si>
    <t>Cambiar el uso del suelo hacia sistemas con mayor captación de carbono (como sistemas agroforestales), que tengan mejor protección del suelo y congruencia con su vocación. Conservar los recursos hídricos.</t>
  </si>
  <si>
    <t>Semillas, plántulas, material, incluyendo el necesario para el desarrollo de viveros, y otros insumos (equipamiento y mano de obra).</t>
  </si>
  <si>
    <t>Introducción de policultivos o cultivos asociados en cultivos permanentes3</t>
  </si>
  <si>
    <t>Hacer la introducción de policultivos o cultivos asociados con especies compatibles (de preferencia nativas maderables o frutales) protege el suelo, aumenta la fijación de carbono y nitrógeno, diversifica la producción y aumenta la resiliencia a la variabilidad climática.</t>
  </si>
  <si>
    <t>Semillas, plántulas, material, también para el desarrollo de viveros, y otros insumos (equipamiento y mano de obra).</t>
  </si>
  <si>
    <t>Mejoramiento del material genético en semillas y material reproductivo. Biotecnología en cadenas productivas agrícolas</t>
  </si>
  <si>
    <t>Insumos de estos materiales y asistencia técnica.</t>
  </si>
  <si>
    <t>Biodigestores</t>
  </si>
  <si>
    <t>Producir fertilizantes y gas a partir de estiércol y otros residuos orgánicos para autoconsumo.</t>
  </si>
  <si>
    <t>Biodigestores, equipamiento e instalación.</t>
  </si>
  <si>
    <t>Ahorro energético y energías limpias</t>
  </si>
  <si>
    <t>Procurar ahorrar energía y aprovechar sus fuentes renovables, incluido el gas metano y la energía solar. Mantenimiento de los equipos y mejorar las rutinas para el ahorro de combustible.</t>
  </si>
  <si>
    <t>Instalación de sistemas fotovoltaicos. Servicios de mantenimiento de los equipos para mejorar la eficiencia.</t>
  </si>
  <si>
    <t>Hacer una labranza mínima o un mínimo movimiento del suelo, lo que lleva a intervenirlo lo menos posible.</t>
  </si>
  <si>
    <t>Matraca, sembradoras de tracción mecánica o animal y palo plantador.</t>
  </si>
  <si>
    <t>Incorporar buenas prácticas para optimizar la productividad, evitando contaminación por exceso de nutrientes. Preferir los abonos orgánicos, estos deben aplicarse en dosis específicas para cuando y donde el cultivo lo requiera, evitando pérdida y contaminación del medio ambiente.</t>
  </si>
  <si>
    <t>Fertiirrigación (técnica que permite la aplicación simultanea de agua y fertilizantes a través del sistema de riego Equipamiento y materiales de aplicación de fertilizantes, que permitan una dosificación oportuna y eficiente (Hardware y sofware).</t>
  </si>
  <si>
    <t>Introducir cercas vivas. Estas contribuyen a la diversificación funcional de los agroecosistemas, aumentando con esto el control biológico de plagas y la polinización, y disminuyendo el uso de plaguicidas. Las cercas vivas deben ser sembradas con una distancia entre árboles de 3 a 5 metros, dependiendo de la especie y del tamaño de la copa del árbol adulto.</t>
  </si>
  <si>
    <t>Material vegetal, plántulas nativas y semillas registradas en el ICA.</t>
  </si>
  <si>
    <t>Aprovechamiento de residuos y reciclaje de desechos: residuos del café como materia prima para procesos productivos (cascarilla o pergamino). Uso de las varias tecnologías disponibles para tratamiento aguas post-proceso, reutilización del agua, empleo de las aguas mieles para la para fertirriego o biogás.</t>
  </si>
  <si>
    <t>Sistemas aprovechamiento sustratos -abono orgánico, sistemas para canalización aguas mieles a para Fertiirrigación. Canalización para biodigestores, plantas descontaminantes (Osmosis Inversa), tecnologías de tratamiento de aguas residuales producidas por el beneficio húmedo del café.</t>
  </si>
  <si>
    <t>Usar abonos orgánicos (camas de compostaje). Los abonos orgánicos y biofertilizantes presentan efectos positivos sobre la fertilidad del suelo porque contribuyen a subsanar deficiencias nutricionales inmediatas, de mediano o largo plazo.</t>
  </si>
  <si>
    <t>Camas de compostaje, lombriz californiana, tanques y equipos para preparación.</t>
  </si>
  <si>
    <t>PRÁCTICAS AVANZADAS o TRANSFORMATIVAS</t>
  </si>
  <si>
    <t>Introducción de policultivos o cultivos asociados en cultivos permanentes</t>
  </si>
  <si>
    <t>Tener el cultivo de café con sombra, con cultivos asociados de especies maderables nativas genera ingresos adicionales y facilita la restauración de servicios ecosistémicos y la reducción de plagas. Las distancias de siembra para el sombrío permanente varían entre 12 y 15 metros. Cenicafé considera que un sistema agroforestal de café se encuentra bajo sombra cuando la interceptación está por encima del 45% (50 árboles de sombrío por hectárea), 25% (20 árboles). Depende del clima y la pendiente.</t>
  </si>
  <si>
    <t>Plántulas y semillas de especies maderables nativas.</t>
  </si>
  <si>
    <t>Sembrar una amplia variedad semillas (variedad seleccionada dependiendo de la región donde se establece el cultivo).
  Sembrar 5.000 plantas por hectárea, en una distancia de 2 metros entre hileras por 1 metro entre plantas.</t>
  </si>
  <si>
    <t>Semillas de variedades mejoradas, resilientes a la variabilidad climática y a plagas. Que sean semillas certificadas por el ICA y por la Federación de Cafeteros.</t>
  </si>
  <si>
    <t>Incorporar biodigestores (abono orgánico y metano). El biogás puede ser empleado como combustible en las cocinas, para calefacción e iluminación, o para alimentar un motor que genere electricidad. También está el fertilizante llamado biol.</t>
  </si>
  <si>
    <t>Equipos para biodigestor, geomembranas, tanques, canaletas, generadores eléctricos de metano.</t>
  </si>
  <si>
    <t>Incorporar generadores eléctricos de gas metano a Biodigestores para apoyar la demanda de energía y gas de la finca, incorporar equipos fotovoltaicos para la generación eléctrica, la operación y administración del beneficio de café, considerar generación eléctrica del viento en laderas o áreas identificadas (eólica), así como pequeños generadores de energía hidroeléctrica en quebradas cercanas.</t>
  </si>
  <si>
    <t>Generador de energía de metano, equipos complementarios e instalaciones, paneles solares, baterías e instalaciones, equipos eólicos, hidro generación eléctrica, equipos complementarios e instalaciones de bajo consumo energético.</t>
  </si>
  <si>
    <t>Reducir pases de maquinaria, hacer una labranza mínima del suelo. Realizar la labranza con la humedad y el equipo adecuado, en sentido perpendicular a la pendiente.</t>
  </si>
  <si>
    <t>Herramientas para siembra y cosecha manual o animal.</t>
  </si>
  <si>
    <t>Gestión del recurso hídrico</t>
  </si>
  <si>
    <t>Uso eficaz y eficiente del agua y distritos de riego en el arroz, reducir mermas.</t>
  </si>
  <si>
    <t>Membranas cobertura canales, medidores caudales, equipos de sistematización control y calidad del agua.</t>
  </si>
  <si>
    <t>Sembrar cercas vivas con especies nativas como barreras biológicas para el cultivo.</t>
  </si>
  <si>
    <t>Material vegetal, semillas, plántulas nativas, semillas ICA</t>
  </si>
  <si>
    <t>Mejoramiento del material genético en semillas y material reproductivo.</t>
  </si>
  <si>
    <t>Sembrar variedad semillas con aquellas certificadas por el ICA y Fedearroz.</t>
  </si>
  <si>
    <t>Material vegetal certificado por el ICA y Fedearroz.</t>
  </si>
  <si>
    <t>Protección de cuerpos de agua, reducción estrés hídrico</t>
  </si>
  <si>
    <t>Recolectar aguas lluvia.</t>
  </si>
  <si>
    <t>Repositorios, pocetas necesarias para el cultivo del arroz secano y para la adecuación de terrenos.</t>
  </si>
  <si>
    <t>Abonos orgánicos o verdes</t>
  </si>
  <si>
    <t>Emplear abonos orgánicos y biofertilizantes, siendo estos provechosos para la fertilidad del suelo y para remediar deficiencias nutricionales del suelo a corto, mediano o largo plazo. Rotar con leguminosas y recuperar la actividad biológica.
  Es importante quitar el agua antes de la aplicación de los bioinsumos. El mayor efecto de los bioinsumos es de forma preventiva, por lo que no se recomienda su aplicación una vez que la calidad del suelo se encuentre afectado en más del 10% de la extensión del predio.</t>
  </si>
  <si>
    <t>Equipos para la adecuación de los suelos con abono orgánico: camas de lumbricultura, fertirriegos.</t>
  </si>
  <si>
    <t>Control Biológico</t>
  </si>
  <si>
    <t>Hacer el control biológico de plagas con un manejo integrado. Medir el umbral de daño. Evaluar el control natural de insectos, fitófagos y enfermedades.</t>
  </si>
  <si>
    <t>Materiales para procesos biológicos requeridos en el control natural (vectores, peces, patos, etc.). P. ej., 150 patos por hectárea.</t>
  </si>
  <si>
    <t>Incorporar generadores eléctricos de gas metano a Biodigestores, incorporar equipos fotovoltaicos para la generación eléctrica pequeños generadores de energía hidroeléctrica en quebradas cercanas o acequias.</t>
  </si>
  <si>
    <t>Intervenir lo menos posible el suelo; por lo tanto, realizar una mínima labranza o el menor movimiento posible del suelo. 
  Labranza cero: utilizar 90 y 100% de los residuos de la cosecha anterior y disminuir labranza en 70% del campo.</t>
  </si>
  <si>
    <t>Mejorar la productividad hídrica de los cultivos, comparando el rendimiento de agua por hectárea. Introducir eficiencia del uso del agua en el riego. Prevenir la contaminación hídrica con residuos orgánicos o químicos. Evitar con mejor drenaje anegaciones de cultivos excesivas.</t>
  </si>
  <si>
    <t>Sistemas de riego eficiente: aspersión, goteo, software irrigación controlada</t>
  </si>
  <si>
    <t>Construir cercas vivas, contribuyendo de esta manera a la diversificación funcional de los agroecosistemas, aumentando el control biológico de plagas y la polinización, disminuyendo el uso de plaguicidas y ayudando a la retención y absorción hídrica. 
  Las plantas deben ser sembradas con una distancia de 3 a 5 metros, dependiendo de la especie y del tamaño de la copa del árbol adulto.</t>
  </si>
  <si>
    <t>Material vegetal, semillas, plántulas nativas, semillas ICA.</t>
  </si>
  <si>
    <t>Plantar semillas de variedad selecta, según la región donde quede el cultivo.</t>
  </si>
  <si>
    <t>Semillas de variedades mejoradas, resilientes a la variabilidad climática y a plagas. Semillas certificadas por el ICA.</t>
  </si>
  <si>
    <t>Tener policultivos mediante la siembra de variedades frutales permite diversificar los ingresos, mejorar la captura y el reciclaje de nutrientes, reducir las plagas, regular arvenses disminuyendo el uso de herbicidas, mejoran la retención de humedad del suelo y estimular la actividad biológica del mismo y su micro diversidad. 
  Desarrollar cultivos asociados de especies maderables nativas genera ingresos adicionales, favorece la restauración de servicios ecosistémicos, permite la reducción de plagas, y además dichos cultivos contribuyen a la retención y absorción hídrica.</t>
  </si>
  <si>
    <t>Frutales: Material vegetal, plántulas y semillas ICA.
  Maderables: Plántulas, semillas de especies maderables nativas. Los insumos necesarios para implementar un sistema en rectángulo: 3 metros entre hileras y 2 metros entre plantas.</t>
  </si>
  <si>
    <t>Hacer uso de abonos orgánicos, como camas de compostaje y biofertilizantes. Esto es benéfico para la fertilidad del suelo, pues ayuda a subsanar deficiencias nutricionales inmediatas y de mediano o largo plazo.</t>
  </si>
  <si>
    <t>Camas de compostaje, lombriz californiana, tanques, equipos para preparación.</t>
  </si>
  <si>
    <t>Cosechar las aguas lluvia, usar pocetas, reservorios o tanques no sólo reduce el estrés hídrico, sino que en muchos casos genera ahorros económicos en la operación.</t>
  </si>
  <si>
    <t>Material necesario para la adecuación del terreno e insumos para pocetas, tanques y sistema hídrico aguas.</t>
  </si>
  <si>
    <t>Implementar biodigestores para convertir residuos orgánicos en biogás y, como producto secundario, fertilizante líquido. El biogás (principalmente gas metano) puede usarse como combustible en las cocinas, para la calefacción e iluminación, o para alimentar un motor que genere electricidad. Otro subproducto de los biodigestores es el fertilizante líquido biol.</t>
  </si>
  <si>
    <t>Equipos e insumos como biodigestor, tanques, geomembranas, canaletas, etc. Generadores eléctricos de biogás.</t>
  </si>
  <si>
    <t>Generador de energía de metano, equipos complementarios e instalaciones , paneles solares ,baterías e instalaciones, equipos eólicos, hidro generación eléctrica, equipos complementarios e instalaciones de bajo consumo energético.</t>
  </si>
  <si>
    <t>Evitar en lo posible la intervención al suelo, hacer una mínima labranza o el mínimo movimiento del suelo.</t>
  </si>
  <si>
    <t>fertiirrigación (técnica que permite la aplicación simultanea de agua y fertilizantes a través del sistema de riego Equipamiento y materiales de aplicación de fertilizantes, que permitan una dosificación oportuna y eficiente (Hardware y Software).</t>
  </si>
  <si>
    <t>Construir cercas vivas para la diversificación funcional de los agroecosistemas, para incrementar el control biológico de plagas, la polinización y la retención y absorción hídrica, para mermar el uso de plaguicidas.
  Sembrar las plantas para las cercas vivas con una distancia entre 3 y 5 metros, dependiendo de la especie y del tamaño de la copa del árbol adulto.</t>
  </si>
  <si>
    <t>Material vegetal como semillas y plántulas nativas. Semillas deben estar registradas en el ICA.</t>
  </si>
  <si>
    <t>Aprovechamiento de residuos y reciclaje de desechos; Residuos del cacao como materia prima para procesos productivos (cascara, baba), Tratamiento aguas residuales, Utilizar las aguas residuales para la para fertirriego o biogás.</t>
  </si>
  <si>
    <t>Sistemas aprovechamiento sustratos -abono orgánico, sistemas para canalización aguas residuales para Fertiirrigación. Canalización para biodigestores, plantas descontaminantes (Osmosis Inversa), Sistema de tratamiento de aguas residuales.</t>
  </si>
  <si>
    <t>Sembrar cultivos asociados de especies maderables nativas junto con el cultivo de cacao, así se generan ingresos adicionales, se promueve la restauración de servicios ecosistémicos, se reducen las plagas y se contribuye a la retención y absorción hídrica. Alternar la siembra de variedades frutales (policultivos) con el cultivo de cacao, como p. ej. plátano y/o aguacate. Al hacer esto, hay ingresos adicionales, se mejoran la captura y el reciclaje de nutrientes, disminuye la población de plagas, se regulan las arvenses, desciende el uso de herbicidas, aumenta la retención de la humedad en el suelo y se estimula su actividad biológica y su micro diversidad.
  Estos otros cultivos hay que sembrarlos a 3 metros de cada árbol de cacao.</t>
  </si>
  <si>
    <t>Plántulas y semillas de especies maderables nativas. Material vegetal, plántulas y semillas ICA.</t>
  </si>
  <si>
    <t>Abonos Orgánicos</t>
  </si>
  <si>
    <t>Usar abonos orgánicos (camas de compostaje y biofertilizantes). Esto tiene efectos positivos en la fertilidad del suelo, ya que los abonos orgánicos contribuyen a subsanar deficiencias nutricionales.</t>
  </si>
  <si>
    <t>Recoger aguas lluvias mediante pocetas, reservorios o tanques no sólo reduce el estrés hídrico, también puede generar ahorros en la operación</t>
  </si>
  <si>
    <t>Materiales para la adecuación del terreno para pocetas, tanques y sistema hídrico.</t>
  </si>
  <si>
    <t>Implementar biodigestores para convertir residuos en biogás y en fertilizante líquido (biol). El biogás (principalmente gas metano) puede usarse como combustible en las cocinas, para calefacción e iluminación, o para alimentar un motor que genere electricidad.</t>
  </si>
  <si>
    <t>Equipos para biodigestor, geomembranas, tanques, canaletas, etc., también generadores eléctricos de biogás.</t>
  </si>
  <si>
    <t>Reducción de la deforestación, de la degradación de bosques naturales y otros riesgos forestales</t>
  </si>
  <si>
    <t>Manejo y control del bosque</t>
  </si>
  <si>
    <t>Implementar programas de gestión del bosque para disminuir los riesgos y desarrollar estrategias de control. Riesgos: tala y quema ilegal, especies invasoras y plagas, incendios forestales, efectos del cambio climático.</t>
  </si>
  <si>
    <t>Estrategias de reducción de riesgos y refuerzos a las acciones de control (p.ej., fortalecimiento al cuerpo de guardabosques y operaciones de fiscalización). Apoyo a la forestería comunitaria y a proyectos regionales de protección y manejo de bosques.</t>
  </si>
  <si>
    <t>Sistemas de monitoreo y control de la cobertura boscosa[FA1]</t>
  </si>
  <si>
    <t>Poner en marcha sistemas de análisis satelital, sistemas aéreos de monitoreo y control, y protocolos de alertas para acciones de fiscalización.</t>
  </si>
  <si>
    <t>Software, hardware, servicios de análisis, drones, licencias y equipos de comunicación.</t>
  </si>
  <si>
    <t>Desarrollo de viveros</t>
  </si>
  <si>
    <t>Construir la infraestructura necesaria para viveros que preserven el material vegetal de los bosques de la zona.</t>
  </si>
  <si>
    <t>Edificaciones y servicios para el funcionamiento de viveros, incluyendo el uso eficiente del agua (p. ej., cosecha de aguas lluvia y riego por goteo) y de la energía. Semillas, plántulas y otros insumos.</t>
  </si>
  <si>
    <t>Enriquecimiento de plantaciones forestales</t>
  </si>
  <si>
    <t>Agregar especies nativas al inventario forestal de las plantaciones existentes para mejorar su integración con el entorno natural.</t>
  </si>
  <si>
    <t>Semillas y plántulas especies nativas.</t>
  </si>
  <si>
    <t>Integración de servicios ecosistémicos</t>
  </si>
  <si>
    <t>Facilitar y promover esquemas de valoración de la biodiversidad y servicios ecosistémicos, como: Pagos por Servicios Ambientales (PSA), captura de carbono, valores culturales, REDD+, Bancos de Hábitat.</t>
  </si>
  <si>
    <t>Servicios de apoyo técnico y difusión. Inversión en programas complementarios, necesarios para mejorar la factibilidad de los proyectos.</t>
  </si>
  <si>
    <t>Desarrollo de la base productiva y de mercado para productos no maderables y servicios del bosque</t>
  </si>
  <si>
    <t>Identificar y desarrollar alternativas productivas para el fomento de la cadena de valor de productos no maderables.
  Desarrollo de condiciones para la oferta de servicios en el bosque en congruencia con la normativa aplicable.</t>
  </si>
  <si>
    <t>Ejemplos de bio negocios elegibles: apiarios, comercio de frutos, extractos y esencias. 
  Apoyos al turismo de naturaleza (científico, ecoturismo - p.ej., avistamiento de aves, etc.).</t>
  </si>
  <si>
    <t>Normatividad e institucionalidad forestal</t>
  </si>
  <si>
    <t>Mejorar el marco normativo y la gobernanza forestal para fortalecer el entorno de negocios.</t>
  </si>
  <si>
    <t>Estudios, asesorías, capacitación, herramientas de gestión, como bases de datos y estadísticas unificadas.</t>
  </si>
  <si>
    <t>Desarrollo tecnológico, asistencia técnica e infraestructura básica</t>
  </si>
  <si>
    <t>Modelos forestales sostenibles y formación de personal capacitado (incluye productos forestales no maderables)</t>
  </si>
  <si>
    <t>Fortalecer las instituciones dedicadas a la investigación aplicada y la formación profesional para desarrollar y difundir modelos forestales sostenibles. Estos modelos incluyen tecnología sobre especies y forma de manejo, que permitan su desarrollo comercial e integración al paisaje natural colombiano.</t>
  </si>
  <si>
    <t>Refuerzos a programas; fomento de convenios de desarrollo tecnológico con el sector privado y de formación de capital humano; capacitaciones sobre negocios verdes, carbono, enriquecimiento, REDD+ y PSA.</t>
  </si>
  <si>
    <t>Infraestructura básica para un aprovechamiento sostenible</t>
  </si>
  <si>
    <t>Adecuar y construir una infraestructura mínima para el aprovechamiento de productos y servicios de bosques.</t>
  </si>
  <si>
    <t>Senderos, veredas y accesos, refugios forestales de siembra y corte, cabañas de ecoturismo, aserríos y torres para avistamiento de aves.</t>
  </si>
  <si>
    <t>Tecnología verde para el sector forestal</t>
  </si>
  <si>
    <t>Aprovechar las energías renovables en la región y producir fertilizantes y gas a partir de residuos orgánicos. Procurar ahorrar energía y hacer un buen uso de fuentes renovables, incluido el gas metano. Usar eficientemente el agua</t>
  </si>
  <si>
    <t>Biodigestores, energía eólica, bio combustibles (p.ej.; celulosa), sistemas fotovoltaicos, gestión hídrica (p.ej.; plantas de osmosis inversa), sistemas y prácticas para aumentar la eficiencia y eficacia del uso de energía y del agua, equipamiento, instalación y mano de obra.</t>
  </si>
  <si>
    <t>Recuperación y manejo del suelo</t>
  </si>
  <si>
    <t>Aumentar la cobertura del suelo con plantas vivas o residuos vegetales para acrecentar la materia orgánica, el carbono orgánico, la actividad biológica, la estabilidad de agregados y la retención de humedad en el suelo. Realizar un adecuado mantenimiento al material plantado. 
  Establecer la relación y un plan de uso de bio productos para la restauración por hectárea, acorde al cultivo. Hacer monitoreo de la fertilidad del suelo y del estado nutricional de los cultivos, con base en las condiciones locales.</t>
  </si>
  <si>
    <t>Semillas, equipamiento ligero para obras de protección del suelo. De ser necesario, obras de reconformación de la topografía para reducir la erosión u otros factores degradantes.</t>
  </si>
  <si>
    <t>Conservación de recursos hídricos y manejo del agua</t>
  </si>
  <si>
    <t>Reparar y/o proteger las zonas de recarga de cuencas y microcuencas. Gestionar el agua de acuerdo con su disponibilidad promedio y tiempos en extremos (temporales y sequías). Evitar la contaminación hídrica por exceso de nutrientes.</t>
  </si>
  <si>
    <t>Materiales para aislamiento o cerramiento de zonas de recarga (en caso de ganado). Plántulas de especies indicadas para la rehabilitación. Obras de riego y drenaje, en caso de ser necesario.</t>
  </si>
  <si>
    <t>Mejorar e incrementar el área para el hábitat y su conectividad. Además de recuperar el suelo y manejar el agua, se busca conectar o crear bloques, parches o corredores de espesura vegetal o bosque, reintroduciendo vegetación con especies nativas o con aquellas que facilitan la recuperación y regeneración. Restaurando y conectando los relictos de bosques permite cumplir con funciones críticas para la fauna y flora. Utilizar métodos no químicos de control de plagas y arvenses.</t>
  </si>
  <si>
    <t>Plántulas o establecimiento de viveros propios, equipo, maquinaria, insumos que permitan el mantenimiento del material vegetal plantado.</t>
  </si>
  <si>
    <t>Desarrollo de viveros y servicios de siembra</t>
  </si>
  <si>
    <t>Construir viveros comerciales a mayor escala que provean el material vegetal de la región o de especies que sean idóneas para la restauración.</t>
  </si>
  <si>
    <t>Construcción de viveros con sus servicios. Semillas y plántulas.</t>
  </si>
  <si>
    <t>Barreras rompe vientos, cercas vivas, cortafuegos</t>
  </si>
  <si>
    <t>Aislar el área por medio de cercados con postes que no procedan de bosque natural y alambre o cercas vivas manteniendo en lo posible los corredores usados por la fauna silvestre.</t>
  </si>
  <si>
    <t>Semillas y plántulas de especies nativas, materiales y mano de obra</t>
  </si>
  <si>
    <t>Protección de bosque y sistemas de monitoreo</t>
  </si>
  <si>
    <t>Establecer o reforzar la protección de bosques y su monitoreo, por medio de vigilancia, forestería comunitaria, sistemas de monitoreo aéreo y satelital.</t>
  </si>
  <si>
    <t>Guardabosques, materiales de apoyo, equipos de comunicación, software, hardware, análisis, drones, licencias de sistemas de monitoreo y control.</t>
  </si>
  <si>
    <t>Enriquecimiento de plantación forestal</t>
  </si>
  <si>
    <t>Semillas y plántulas de especies nativas.</t>
  </si>
  <si>
    <t>Productos no maderables y servicios relacionados</t>
  </si>
  <si>
    <t>Fomentar bio negocios que provean de ingresos complementarios, como: apiarios, comercio de frutos, extractos y esencias, turismo científico y ecoturismo.</t>
  </si>
  <si>
    <t>Asesoría y plan de negocios. Construcción de inmuebles básicos, como edificación de bodegas, sala de preparación, servicios sanitarios y otros insumos. Mano de obra.</t>
  </si>
  <si>
    <t>Adoptar esquemas de valoración de la biodiversidad y servicios ecosistémicos, como p. ej.: PSA, captura de carbono, valores culturales, REDD+, Bancos de Hábitat.</t>
  </si>
  <si>
    <t>Servicios para preparar el diseño y desarrollo de proyectos, certificación, verificación y validación.</t>
  </si>
  <si>
    <t>Producir fertilizantes y gas a partir de estiércol y otros residuos.</t>
  </si>
  <si>
    <t>Eficiencia energética con energías limpias</t>
  </si>
  <si>
    <t>Procurar ahorrar energía y aprovechar fuentes renovables de energía, incluido el uso in-situ del gas metano.</t>
  </si>
  <si>
    <t>Generación de biomasa para combustible y/o abono, mantenimiento de equipos para mejorar la eficiencia energética, generadores de gas derivado de biodigestores, sistemas fotovoltaicos, etc.</t>
  </si>
  <si>
    <t>DESCRIPCION</t>
  </si>
  <si>
    <t>Gestión de los bosques naturales</t>
  </si>
  <si>
    <t>Conservar, manejar y/o aprovechar los bosques naturales según lo dispuesto en el POF aprobado que aplique en la zona, y que a su vez está sustentado en un Plan de Manejo Forestal (ver la Tabla 14 donde se indican los lineamientos básicos de este Plan).</t>
  </si>
  <si>
    <t>Reducción de riegos y control, refuerzos al cuerpo de guardabosques y esquemas similares, apoyo a la forestería comunitaria y a proyectos regionales de protección y manejo de bosques.</t>
  </si>
  <si>
    <t>Monitoreo y control de los bosques naturales</t>
  </si>
  <si>
    <t>Ejecutar un plan de monitoreo de la condición física y funcional de lo bosques, a una escala que permita acción local, y sistemas de control para proteger la integridad de los bosques.</t>
  </si>
  <si>
    <t>Servicios e insumos para el monitoreo de campo. Software, hardware, servicios de análisis, drones, licencias y equipos de comunicación.</t>
  </si>
  <si>
    <t>Desarrollo de viveros y control de plagas para mantener las especies de los bosques naturales</t>
  </si>
  <si>
    <t>Construir la infraestructura necesaria para hacer viveros que preserven el material genético de los bosques naturales. Realizar un efectivo control de arvenses y plagas en bosques naturales y viveros.</t>
  </si>
  <si>
    <t>Edificaciones, servicios y materiales para el funcionamiento de los viveros, incluyendo el uso eficiente del agua (p. ej., recolección de aguas lluvia y riego por goteo) y la energía. Control integrado de arvenses y plagas.</t>
  </si>
  <si>
    <t>Implementar esquemas de valoración de la biodiversidad y servicios ecosistémicos, como PSA, captura de carbono, valores culturales, REDD+, Bancos de Hábitat.</t>
  </si>
  <si>
    <t>Servicios para el diseño y desarrollo de proyectos, certificación, verificación y validación.</t>
  </si>
  <si>
    <t>Estructurar y poner en marcha bio negocios, como p. ej., apiarios, comercio de frutos, extractos y esencias, turismo científico o ecoturismo.</t>
  </si>
  <si>
    <t>Elaborar fertilizantes y biogás a partir de estiércol y otros residuos orgánicos.</t>
  </si>
  <si>
    <t>Ahorrar energía y aprovechar sus fuentes renovables, incluido el gas metano.</t>
  </si>
  <si>
    <t>Mejoramiento en procesos de secado, reduciendo el uso de biomasa o combustible; mantenimiento de equipos, para mejorar su eficiencia; generadores a gas derivado de biodigestores, y sistemas fotovoltaicos.</t>
  </si>
  <si>
    <t>DESCRIPCION BREVE</t>
  </si>
  <si>
    <t>Manejo de fertilizantes y control de plagas y enfermedades</t>
  </si>
  <si>
    <t>Establecer la relación y un plan de uso de productos nitrogenados y fosfatados por hectárea, acorde con el tipo de plantación, el monitoreo de la fertilidad del suelo y el estado nutricional de los árboles, esto con base en las condiciones locales. Introducir mejores prácticas para optimizar la productividad, evitando contaminar por exceso de nutrientes. Preferir los abonos orgánicos si están disponibles.
  Utilizar métodos no químicos de control de plagas y arvenses, dentro del marco del manejo integrado de plagas. En caso necesario, usar bioinsumos, plaguicidas y fertilizantes registrados en el ICA para la producción ecológica, bajo control estricto de técnica y dosis de aplicación.</t>
  </si>
  <si>
    <t>Equipamiento y materiales de aplicación de fertilizantes que permiten la dosificación oportuna (cuando el cultivo lo requiera) y eficiente. 
  Insumos para el control biológico y físico de plagas y enfermedades; p. ej.: semillas de plantas repelentes, trampas o redes.</t>
  </si>
  <si>
    <t>Conservación del suelo y manejo del agua</t>
  </si>
  <si>
    <t>Intervenir lo menos posible el suelo: preparación o labranza mínima. Controlar las malezas, evitando erosión. Usar abonos verdes. 
  Mejorar la productividad hídrica de las plantaciones, comparando el rendimiento hídrico por hectárea y documentado por tipo de cultivo. Introducir sistemas de eficiencia del uso del agua en el riego. Prevenir contaminación hídrica con residuos orgánicos o químicos. Evitar daño a cursos de agua durante la movilización.</t>
  </si>
  <si>
    <t>Semillas, abonos y equipamiento ligero para obras de protección del suelo.
  Construcción y equipamiento que permita el manejo eficiente del agua (acueductos, canalizaciones, riego por goteo para plántulas, etc.). Plateo de los árboles, que permite penetración y conservación del agua.</t>
  </si>
  <si>
    <t>Barreras rompe vientos, rompe fuegos y contra heladas, y cercas vivas</t>
  </si>
  <si>
    <t>Proteger física y biológicamente la plantación, por medio de árboles y arbustos que actúan contra la acción del viento, incendios, heladas, inundaciones y plagas. Construir cercas vivas con especies nativas, permitiendo así la integración con el entorno natural y al mismo tiempo proveer cercado al predio.</t>
  </si>
  <si>
    <t>Semillas y plántulas de árboles y arbustos adecuados para cada tipo de riesgo.</t>
  </si>
  <si>
    <t>Formar caminos o carreteables forestales dentro del predio de bosques para adelantar su aprovechamiento. Los caminos deben ser de un ancho no mayor a 5 metros y construidos con afirmado del suelo y subbase granular.</t>
  </si>
  <si>
    <t>Materiales necesarios para la construcción de caminos forestales. Sistemas mecánicos para el traslado de trozas, poleas, cadenas y rotores.</t>
  </si>
  <si>
    <t>Sustituir fertilizantes de síntesis con abonos preparados a partir de material orgánico, como restos de cosecha, podas, estiércol, pastos, etc. Introducir dichos abonos verdes a la plantación.</t>
  </si>
  <si>
    <t>Equipo, material, herramientas e insumos (p. ej., composteras, plántulas, mano de obra, lombricompuestos, etc.).</t>
  </si>
  <si>
    <t>Protección de los bosques y sistemas de monitoreo</t>
  </si>
  <si>
    <t>Establecer o reforzar la protección de los bosques y su monitoreo a través de vigilancia, forestería comunitaria, sistemas de monitoreo aéreo y satelital.</t>
  </si>
  <si>
    <t>Enriquecimiento de la plantación forestal con corredores biológicos o en policultivos</t>
  </si>
  <si>
    <t>Agregar especies complementarias al inventario forestal de las plantaciones existentes para mejorar su productividad y su integración con el paisaje natural.</t>
  </si>
  <si>
    <t>Semillas y plántulas de especies complementarias, establecimiento.</t>
  </si>
  <si>
    <t>Adoptar esquemas de valoración de la biodiversidad y servicios ecosistémicos, como PSA, captura de carbono, valores culturales, REDD+, Bancos de Hábitat.</t>
  </si>
  <si>
    <t>Procesos de estructuración, desarrollo, certificación, verificación y validación</t>
  </si>
  <si>
    <t>Elaborar fertilizantes y gas a partir de estiércol y otros residuos orgánicos.</t>
  </si>
  <si>
    <t>Generación de biomasa para combustible y/o abono, mantenimiento de equipos para mejorar la eficiencia de la energía, generadores a gas derivados de biodigestores, sistemas fotovoltaicos, etc.</t>
  </si>
  <si>
    <t xml:space="preserve">La adaptación aún no esta desarrollada en la taxonomía </t>
  </si>
  <si>
    <t>Tabla 1 (tabla 3.4 documento técnico Uso de suelos) Criterios de Elegibilidad Sectorial - Inversiones y prácticas para la transición hacia la ganadería sostenible</t>
  </si>
  <si>
    <t>Tabla 7 (tabla 3.10 documento técnico AFOLU) Criterios de Elegibilidad Sectorial - Inversiones para el fortalecimiento del sector forestal sostenible</t>
  </si>
  <si>
    <t>Tabla 6 (tabla 3.9 documento técnico uso de suelos) Criterios de elegibilidad para la reconversión de cultivos de cacao</t>
  </si>
  <si>
    <t>Tabla 5 (tabla 3.8 documento técnico uso de suelos) Criterios de elegibilidad para la reconversión de cultivos frutales</t>
  </si>
  <si>
    <t>Tabla 4 (tabla 3.7 documento técnico uso de suelos) Criterios de elegibilidad para la reconversión de cultivos de arroz</t>
  </si>
  <si>
    <t>Tabla 3 (tabla 3.6 documento técnico uso de suelos) Criterios de elegibilidad para la reconversión de cultivos de café</t>
  </si>
  <si>
    <t>Tabla 2 (tabla 3.5 documento técnico uso de suelos) Criterios de elegibilidad sectorial - inversiones y prácticas para la transición hacia la agricultura ecológica</t>
  </si>
  <si>
    <t>Conservación, manejo y aprovechamiento sostenible de los bosques naturales</t>
  </si>
  <si>
    <t>Restauración de suelos forestales degradados</t>
  </si>
  <si>
    <t>Tabla 10 (tabla 3.13 documento técnico Uso de suelos) Reforestación con fines comerciales</t>
  </si>
  <si>
    <t>Reforestación con fines comerciales</t>
  </si>
  <si>
    <t>Forestal</t>
  </si>
  <si>
    <t>Inversiones y prácticas para la transición hacia la agricultura ecológica</t>
  </si>
  <si>
    <t>Inversiones y prácticas para la transición hacia la ganadería sostenible</t>
  </si>
  <si>
    <t>Uso del suelo</t>
  </si>
  <si>
    <t>Politica pública</t>
  </si>
  <si>
    <t>% Actividades adicionales en la taxonomía de Colombia</t>
  </si>
  <si>
    <t>Criterios de elegibilidad para la reconversión de cultivos de café</t>
  </si>
  <si>
    <t>Criterios de elegibilidad para la reconversión de cultivos de arroz</t>
  </si>
  <si>
    <t>Criterios de elegibilidad para la reconversión de cultivos frutales</t>
  </si>
  <si>
    <t>Criterios de elegibilidad para la reconversión de cultivos de cacao</t>
  </si>
  <si>
    <t>Inversiones para el fortalecimiento del sector forestal sostenible</t>
  </si>
  <si>
    <t>Ganadería</t>
  </si>
  <si>
    <t>Restauración ecológica (de ser el objetivo principal)</t>
  </si>
  <si>
    <t>Sistemas silvopastoriles intensivos (SSPI)</t>
  </si>
  <si>
    <t>Sistemas silvopastoriles (en varios arreglos posibles que pueden integrar las enumeradas enseguida, siendo los más comunes en Colombia)</t>
  </si>
  <si>
    <t>Gestión de pasturas y forrajes</t>
  </si>
  <si>
    <t>Utilizar semillas mejoradas y nuevos germoplasmas desarrollados para aumentar el rendimiento y la resiliencia a la variabilidad climática (estos ya existen para arroz, maíz, fríjol y yuca). Utilizar biotecnología para la producción de insumos agrícolas derivados de biomasa residual de cultivos (p.ej., biofertilizantes y bio fungicidas), así como para el desarrollo de extractos y aceites con aplicación farmacéutica, alimentaria, cosmética, industrial, etc.</t>
  </si>
  <si>
    <t xml:space="preserve">Biodigestores </t>
  </si>
  <si>
    <t xml:space="preserve">Ahorro energético y energías limpias </t>
  </si>
  <si>
    <t>Total actividades MRV</t>
  </si>
  <si>
    <t>Equivalencia</t>
  </si>
  <si>
    <t>Total</t>
  </si>
  <si>
    <t>%</t>
  </si>
  <si>
    <t>Procesamiento de datos, hosting y actividades relacionadas</t>
  </si>
  <si>
    <t>Con alineación al MRV</t>
  </si>
  <si>
    <t>Sin alineación con MRV</t>
  </si>
  <si>
    <t>En la taxonomía de EU el principal objetivo es mitigación, mientras que la taxonomía de Colombia atiende cinco objetivos ambientales de forma transversal:
mitigación al cambio climatico
adaptación al cambio climático
gestión del suelo
biodiversidad y servicios ecosistémicos
gestión del agua</t>
  </si>
  <si>
    <r>
      <t xml:space="preserve">Procesamiento de datos, </t>
    </r>
    <r>
      <rPr>
        <i/>
        <sz val="11"/>
        <color rgb="FF000000"/>
        <rFont val="Calibri Light"/>
        <family val="2"/>
      </rPr>
      <t>hosting</t>
    </r>
    <r>
      <rPr>
        <sz val="11"/>
        <color rgb="FF000000"/>
        <rFont val="Calibri Light"/>
        <family val="2"/>
      </rPr>
      <t xml:space="preserve"> y actividades relacionadas</t>
    </r>
  </si>
  <si>
    <t>Colombian Green Taxonomy</t>
  </si>
  <si>
    <t>Taxonomía Verde de Colombia</t>
  </si>
  <si>
    <t xml:space="preserve">Alineación de la actividad		</t>
  </si>
  <si>
    <t>RC2. Recolección y transporte separado de residuos no peligrosos en la fracción segregada en origen</t>
  </si>
  <si>
    <t>Uso del Suelo</t>
  </si>
  <si>
    <t>Preparado por:</t>
  </si>
  <si>
    <t>Total general</t>
  </si>
  <si>
    <t>Resumen gráfico del número de actividades por sector y la alineación de los principios de los criterios con la taxonomía de UE</t>
  </si>
  <si>
    <t>Se presentan en detalle los criterios de elegibilidad para cada actividad del sector de uso del suelo</t>
  </si>
  <si>
    <t>Uso de suelo</t>
  </si>
  <si>
    <t>Cualquier flota o sistema de micromovilidad de carga o de pasajeros que sea de cero emisiones es directamente elegible.
Se incluyen, dentro de la flota de micromovilidad, los vehículos con motores eléctricos, asistidos y los no motorizados que cumplan con los criterios de velocidad, peso y potencia establecidos en la Resolución 160 de 2017 del Ministerio de Transporte, así como otros medios de transporte de similares características tales como: patinetas, aerotablas, patines, segways, monopatines, entre otros, que ayuden a mejorar la eficiencia de los servicios urbanos de transporte de pasajeros y carga en distancias asociadas a la primera y última milla.</t>
  </si>
  <si>
    <t>Completa</t>
  </si>
  <si>
    <t>La generación de energía eólica es elegible de forma directa, sin necesidad de una evaluación del ciclo de vida de PCF o protocolo GEI.
En todo caso, esta actividad está sujeta a una revisión periódica de acuerdo con el umbral vigente (100 gCO2e/kWh).</t>
  </si>
  <si>
    <t>La generación de energía oceánica es directamente elegible y está exenta de realizar una evaluación del ciclo de vida, por medio de un producto del protocolo de GEI, como el PCF.
En todo caso, esta actividad está sujeta a una revisión periódica de acuerdo con el umbral vigente (100 gCO2e/kWh).</t>
  </si>
  <si>
    <t>1. Las instalaciones de energía hidroeléctrica con una densidad de potencia igual o superior a 5 W/m2 están actualmente exentas de realizar la evaluación del ciclo de vida de PCF o protocolo GEI y son directamente elegibles. En todo caso, esta actividad está sujeta a una revisión periódica de acuerdo con el umbral vigente.
2. Aquellas instalaciones de energía hidroeléctrica con una densidad de potencia inferior a 5 W/m2 deben demostrar, utilizando la norma ISO 14067 o un producto del protocolo de GEI, como el PCF, que operan con emisiones de ciclo de vida inferiores a 100 gCO2e/kWh. Como parte de la ISO 14067, la G-res tool4 y el IEA Hydro Framework22 son metodologías recomendadas.
3. Las instalaciones de almacenamiento por bombeo son elegibles si cumplen con los requisitos anteriores.
4. Las instalaciones de energía hidroeléctrica a filo de agua deben alinearse con los parámetros establecidos por las Corporaciones Autónomas Regionales (CAR) locales para ser elegibles.</t>
  </si>
  <si>
    <t>Las instalaciones de energía geotérmica deben demostrar, que operan con emisiones de ciclo de vida inferiores al umbral vigente (100 gCO2e/kWh), por medio del cumplimiento de
la ISO 14067 o de un producto del protocolo de GEI, como el PCF.
Nota: La generación combinada de calor y energía está cubierta por la actividad de construcción y operación de una instalación utilizada para la cogeneración de calor/frío y energía a partir de energía geotérmica (EC15).</t>
  </si>
  <si>
    <t>1. Toda la infraestructura o equipos de transmisión y distribución de electricidad en los sistemas que están en una trayectoria de descarbonización completa* son elegibles, excepto para la infraestructura que está dedicada a crear una conexión directa o a ex- pandir una conexión directa existente entre una planta de producción de energía cuyas
emisiones de CO2 superan los 100 gCO2e/ kWh, medido con base en el ciclo de vida de la energía (por sus siglas en inglés Life Cycle Energy – LCE –), a una subestación o red.
2. La infraestructura de transmisión / distribución que apoya la consolidación de microrredes en zonas no interconectadas es elegible.
3. Las siguientes actividades relacionadas con la red de transmisión y distribución son elegibles, independientemente de si el sistema se encuentra en una ruta hacia la descarbonización completa:
a. Conexión directa o expansión de la conexión directa existente, de generación de electricidad baja en carbono por debajo del umbral de 100 gCO2e/kWh, medido con base en el PCF, a una subestación o red.
b. Estaciones de carga de vehículos eléctricos e infraestructura y apoyo para la electrificación del transporte (ver Sector Transporte y Sector Construcción).
c. Equipos e infraestructura donde el objetivo principal es un aumento de la generación o el uso de energía renovable.
d. Equipos para aumentar la capacidad de control y monitoreo del sistema eléctrico, que permitan el desarrollo e integración de fuentes de energía renovables. Esto incluye: sensores y herramientas de medición, los cuales abarcan los sensores meteorológicos para pronosticar la producción renovable; comunicación y control, donde se comprende software avanzado y salas de control, automatización de sub- estaciones o alimentadores, y capacidades de control de voltaje para adaptarse a una alimentación renovable más descentraliza- da (Ver Sector TIC).
e. Equipos para llevar información a los usuarios, que permita actuar remotamente sobre el consumo (Ver Sector TIC).
f. Equipos que permitan el intercambio de electricidad renovable entre usuarios.
g. Los interconectores entre sistemas de transmisión son elegibles, siempre y cuando uno de los sistemas sea elegible.</t>
  </si>
  <si>
    <t>Todas las actividades de almacenamiento de electricidad son elegibles bajo la Taxonomía. En todo caso, este criterio está sujeto a revisión periódica.
Nota 1: Los criterios de elegibilidad para las actividades de gestión del lado de la demanda (deslastre de carga y desplazamiento de carga) están disponibles bajo los criterios de transmisión y distribución de electricidad de fuentes renovables, en el marco de la actividad de producción de electricidad a partir de energía hidroeléctrica.
Nota 2: El almacenamiento bombeado de energía hidroeléctrica debe cumplir con los criterios
expuestos en la actividad de generación de electricidad a partir de energía hidroeléctrica.</t>
  </si>
  <si>
    <t>Los proyectos a filo de agua en Colombia tienen que cumplir con las licencias ambientales</t>
  </si>
  <si>
    <t>La UE tiene criterios especificos de reducción de emisiones en al menos 80% comparado con la alternativa de combustibles fosiles establecidos en REDII (que es equivalente a 100 gCO2/kWh). La UE también tiene diferenciación de los tamaños de proyectos en temas de capacidades.</t>
  </si>
  <si>
    <t>Evitar los posibles impactos negativos del sistema de enfriamiento sobre los recursos hídricos.</t>
  </si>
  <si>
    <t>- Evitar los residuos generados por las palas de turbinas eólicas al final de su vida.
- Disposición adecuada de los lubricantes y refrigerantes usados por los sistemas eólicos.</t>
  </si>
  <si>
    <t>Evitar el ruido subacuático creado en la instalación de turbinas eólicas marinas.</t>
  </si>
  <si>
    <t>- Evitar la posible perturbación, desplazamiento o colisión de aves por la construcción y operación de parques eólicos.
- Evitar los posibles impactos visuales generados por el cambio de paisaje en la instalación de aerogeneradores.</t>
  </si>
  <si>
    <t>Evitar los vertimientos a cuerpos de agua y generación de residuos durante la construcción de las plantas.</t>
  </si>
  <si>
    <t>- Establecer un plan de gestión de cuencas hídricas acorde con el marco normativo.
- Alcanzar un buen estado o potencial ecológico, especialmente en relación con la conti- nuidad y el flujo ecológicos.
- Cumplir con los principios del Convenio de la Comisión Económica de las Naciones Unidas para Europa (CEPE) sobre la Protección y Utilización de los Cursos de Agua Transfronteri- zos y de los Lagos Internacionales.</t>
  </si>
  <si>
    <t>- Controlar y prevenir las emisiones de gases geotérmicos no condensables con amenazas ambientales específicas, como H2S, CO2 y CH4, los cuales se liberan de las centrales eléctricas de vapor flash y vapor seco.
- Las plantas binarias deben contar con sistemas cerrados y no emitir vapor.
- Evitar emisiones dañinas a aguas superficiales y subterráneas.
- Impedir las anomalías térmicas asociadas con la descarga de calor residual, las cuales no deben exceder los 3°K para entornos de aguas subterráneas o los 1,5°K para entornos de aguas superficiales.</t>
  </si>
  <si>
    <t>1. Si la materia prima es biomasa (excluyendo los biorresiduos industriales y municipales):
a. Debe establecerse una trazabilidad completa del abastecimiento a través del correspondiente sistema de gestión de la cadena de custodia y demostrar el cumplimiento de los requisitos de cumplimiento generales y los requisitos de cumplimiento específicos para el sector de AFOLU (Ver Capítulo 3), por medio de los debidos sistemas de verificación.
b. Toda biomasa forestal utilizada en el proceso debe ajustarse al marco normativo forestal y a los criterios establecidos en el sector forestal (Ver Capítulo 3).
c. La biomasa usada debe ceñirse a los requisitos definidos en la normativa nacional para biomasa y biocombustibles, y a aquellos requisitos definidos en la sección forestal de la Taxonomía (Ver Capítulo 3).</t>
  </si>
  <si>
    <t>1. Si la materia prima es biorresiduos industriales (incluidos los de industrias alimentarias) o biorresiduos municipales:
a. Los biorresiduos sólidos utilizados en el proceso de fabricación deben salir de flujos de residuos separados por fuentes y recogidos por separado (no peligrosos); es decir, no se pueden separar de los residuos mixtos.
b. Los biorresiduos deben cumplir con el marco reglamentario de residuos y con los planes nacionales, regionales y locales de gestión de residuos; en particular, con el principio de proximidad.
c. Cuando se utilizan biorresiduos municipales como materia prima, el proyecto es complementario y no compite con la infraestructura municipal de gestión de biorresiduos existente.
2. Si la materia prima es biogás, debe cumplir con los criterios de elegibilidad y los requisitos de cumplimiento establecidos en el anexo sectorial para Gestión de residuos y captura de emisiones.</t>
  </si>
  <si>
    <t>Los residuos y subproductos del proceso de fabricación deben tratarse de acuerdo con la jerarquía de residuos, e idealmente reciclados en el mismo proceso (ciclo cerrado).</t>
  </si>
  <si>
    <t>- Evitar los posibles impactos negativos de líneas eléctricas subterráneas sobre los ecosistemas marinos y terrestres (probado por un estudio de impactos ambientales). Evitar las rutas con fuertes impactos ambientales negativos asociados.
- Respetar las normas y reglamentos aplicables para limitar el impacto de la radiación electromagnética en la salud humana en particular las establecidas por la Comisión Internacional de Protección contra Radiaciones No Ionizantes, en los casos de líneas aéreas de alta tensión.</t>
  </si>
  <si>
    <t>Todo el almacenamiento de energía térmica es elegible bajo la Taxonomía, incluido el almacenamiento de energía térmica subterránea (UTES, por su sigla en inglés) o el almacenamiento de energía térmica en acuíferos (ATES, por su sigla en inglés). En todo caso, este criterio está sujeto a revisión periódica.</t>
  </si>
  <si>
    <t>1. La manufactura de biomasa y biocombustibles es elegible si la materia prima cumple con los criterios de elegibilidad establecidos para el sector de AFOLU (Ver Capítulo 3).
2. La manufactura de biogás es elegible si la materia prima cumple con los criterios de elegibilidad establecidos para el Sector de Gestión de residuos y captura de emisiones, y AFOLU (Ver Capítulo 3).</t>
  </si>
  <si>
    <t>Ambas taxonomías refieren a sus propias listas de materias primas eligibles. Sin embargo, los criterios de uso del suelo son diferentes y la UE aún no cuenta con este sector.</t>
  </si>
  <si>
    <t>Evitar los posibles impactos negativos en la avifauna por las altas temperaturas generadas por las plantas.</t>
  </si>
  <si>
    <t>Esta actividad es directamente elegible y actualmente está exenta de realizar una evaluación del ciclo de vida.</t>
  </si>
  <si>
    <t>Cualquier tecnología de cogeneración de calor/frío y energía se puede incluir en la Taxonomía, si puede demostrar, que los impactos del ciclo de vida para producir 1 kWh de calor/frío y electricidad están por debajo del umbral vigente, utilizando la norma ISO 14067 o un producto del protocolo de GEI, como el PCF. La evaluación completa del PCF debe someterse a revisión periódica.
Nota: El umbral de cogeneración es la suma del combinado de calor/frío y la potencia inferior a 100 gCO2e/kWh.</t>
  </si>
  <si>
    <t>Mediante el sistema de gestión ambiental de la actividad o de la entidad ejecutora de los fondos, se deben controlar los impactos relevantes relacionados con los siguientes aspectos.
CONSERVACIÓN DE LOS ECOSISTEMAS Y BIODIVERSIDAD
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
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
Para estos lugares hay que implementar un programa de monitoreo y evaluación de la biodiversidad a largo plazo.
GESTIÓN DEL AGUA
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
16 WWF Water Risk Filter, 2020. https://waterriskfilter.panda.org/ 17 WRI Aqueduct tolos, 2020. https://www.wri.org/aqueduct
2. Si los activos o actividades están ubicados en áreas con estrés hídrico, se debe garantizar que los planes de gestión del uso y conservación del agua, desarrollados en consulta
con las entidades locales relevantes, se hayan implementado.
PREVENCIÓN Y CONTROL DE LA CONTAMINACIÓN
1. Las descargas a los cuerpos de agua deben cumplir con permisos para vertimientos de agua por parte de la autoridad ambiental competente en la jurisdicción.
2. Las emisiones que contaminen el aire deben contar con los permisos requeridos y cumplir con la normatividad vigente (con particular foco en residuos peligrosos).
3. Se debe realizar un manejo integral de los residuos generados con gestores debidamente autorizados.
ECONOMÍA CIRCULAR
1. Aplicar los criterios de la Estrategia Nacional de Economía Circular o la normatividad para temas de licenciamiento ambiental relevante, en lo que se refiere a los planes de retiro y desmantelamiento para plantas e infraestructura relacionada con la actividad económica.
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
3. Demostrar la ambición de que las instalaciones nuevas se hayan diseñado y fabricado para una alta durabilidad, fácil desmontaje, acondicionamiento y reciclaje.
4. Asegurar la reparabilidad de las instalaciones y equipos, y la accesibilidad e intercambiabilidad de los componentes.</t>
  </si>
  <si>
    <t>- Prevenir los gases geotérmicos no condensables con amenazas ambientales específicas, como H2S, CO2 y CH4, los cuales se liberan de las centrales eléctricas de vapor flash y vapor seco de esta actividad.
- Las plantas binarias cuentan con sistemas cerrados y no emiten vapor.
- Evitar posibles emisiones a aguas superficiales y subterráneas.
- Las anomalías térmicas asociadas con la descarga de calor residual no deben exceder los 3°K para entornos de aguas subterráneas o los 1,5°K para aguas superficiales.</t>
  </si>
  <si>
    <t>La UE tiene criterios especificos de reducción de emisiones en al menos 80% comparado con la alternativa de combustibles fosiles establecidos en REDII (que es equivalente a 100 gCO2/kWh).</t>
  </si>
  <si>
    <t>Cualquier tecnología de cogeneración de calor/ frío y energía se puede incluir en la Taxonomía, si puede demostrar, que los impactos del ciclo de vida para producir 1 kWh de calor/frío y electricidad están por debajo del umbral vigente, utilizando la norma ISO 14067 o un producto del protocolo de GEI, como el PCF. La evaluación completa del PCF debe someterse a revisión periódica.
Nota: El umbral de cogeneración es la suma del combinado de calor/frío y la potencia inferior a 100 gCO2e/kWh.</t>
  </si>
  <si>
    <t>Para que la construcción de nuevos edificios sea elegible:
- El porcentaje de ahorro en consumo de energía en el edificio (kWh/m2 año) debe ser al menos un 10% mayor que el definido en la normatividad aplicable para el correspondiente tipo de edificación, según su clima y ubicación (Resolución de Construcción Sostenible 0549 de 2015).
- Para aquellos tipos de edificaciones que por exigencias de la Resolución de Construcción Sostenible deban cumplir con el 30% o más de ahorro en consumo de energía, es suficiente con cumplir dichos requerimientos.
- Los edificios que no corresponden a la definición de edificación según la Resolución (por su uso o escala) deben demostrar el ahorro obtenido con respecto al consumo de energía de una edificación, según las características constructivas del edificio de referencia, definidas en el Anexo 1 de la Resolución 0549 de 2015.
- En Viviendas de Interés Social (VIS) y Viviendas de Interés Popular (VIP) el consumo anual de energía (kWh/m2 año) debe tener un 20% de ahorro en comparación con la línea base establecida por la Resolución. Si en esta se incluyen ahorros mandatorios, se debe cumplir con un umbral del 10% de ahorro en consumo adicional, con respecto a lo exigido en la norma.
Equivalencia con certificaciones en construcción sostenible:
Si el proyecto tiene una certificación de construcción sostenible con criterios de porcentaje de ahorro en consumo de energía equivalentes o superiores a los criterios de elegibilidad señalados, el edificio es considerado elegible. La edificación debe demostrar el porcentaje de ahorro en consumo de energía frente a la línea base de la Resolución de Construcción Sostenible.
Certificaciones con potencial equivalencia:
• LEED (Leadership in Energy &amp; Environmental Design)
• EDGE (Excellence in Design for Greater Efficiencies)
• CASA Colombia
• HQE International
• Otras (p. ej., Living Building Challenge)
Verificación de criterios de elegibilidad:
Para la verificación del cumplimiento de los criterios de elegibilidad, el constructor puede certificar el ahorro en consumo de energía mediante el Formulario Único de Radicación de Licencias Urbanísticas, establecido en la Resolución 1026 de 2021 del Ministerio de Vivienda, Ciudad y Territorio, o la norma que la adicione, modifique o sustituya.</t>
  </si>
  <si>
    <t>- Los edificios no deben usarse para la extracción, almacenamiento, transporte o fabricación de combustibles fósiles.
- La energía para la operación de la edificación no debe provenir directamente de combustibles fósiles (p.ej., plantas de generación de energía).
Nota: Las plantas de generación de energía como fuentes de respaldo en caso de fallo de la red eléctrica y los sistemas de microcogeneración que permiten el aprovechamiento de residuos sólidos pueden ser parte de los servicios del edificio.</t>
  </si>
  <si>
    <t>Los edificios nuevos construidos implementan medidas para aumentar su resistencia a los fenómenos meteorológicos extremos (incluidas las inundaciones) y la adaptación a futuros aumentos de temperatura en términos de condiciones de confort interno (posible uso de sistemas de climatización artificial).</t>
  </si>
  <si>
    <t>Todos los aparatos de agua relevantes (duchas, grifos de lavamanos y lavaplatos, inodoros, urinarios y cisternas de descarga, bañeras, etc.) deben permitir el cumplimiento de los ahorros de agua establecidos en la Resolución 0549 de 2015. En su defecto, la edificación debe implementar alguna alternativa de ahorro de agua (p. ej., aprovechamiento de aguas lluvias, reutilización de aguas grises o negras tratadas, entre otras) que cumpla con las exigencias de ahorro impuestas por la Resolución.</t>
  </si>
  <si>
    <t>Procurar que un porcentaje creciente de los materiales sean recuperados de la obra y priorizar el uso de materiales reciclados / reciclables.</t>
  </si>
  <si>
    <t>- Todos los materiales, incluidos los de desecho y los reutilizados, deben ser aptos para su propósito y garantizar no tener impactos adversos significativos para la salud humana o el medio ambiente.
- Garantizar que los componentes y materiales de construcción utilizados no contengan amianto/asbesto ni sustancias muy contaminantes identificadas en el reglamento REACH o su equivalente en normas técnicas nacionales (Ley 1968 de 2019).
- Si la nueva construcción está ubicada en un sitio potencialmente contaminado, el sitio debe estar sujeto a una investigación de posibles contaminantes.</t>
  </si>
  <si>
    <t>1. El proyecto debe demostrar que una vez realizada la renovación, el porcentaje de ahorro en el consumo de energía cumplirá con el umbral que aplique según los criterios de elegibilidad de la actividad C1. Las intervenciones pueden realizarse tanto en la envol- vente (fachada y cubiertamedidas pasivas–) como en los equipos (p. ej., iluminación, climatización, etc. –medidas activas–).
2. Como alternativa de cumplimiento, se puede comprobar que la instalación de sistemas de generación de energías renovables (fuentes no convencionales) permite un porcentaje de ahorro en el consumo de energía final equivalente, en kWh/m2 año, a un 10% con respecto a lo estipulado por la Resolución.
Equivalencia con certificaciones en construcción sostenible:
Si el proyecto de renovación tiene una certificación de construcción sostenible con criterios de ahorro en consumo de energía equivalentes o superiores a los criterios de elegibilidad, el edificio es considerado elegible. La edificación renovada debe demostrar el umbral de ahorro frente a lo dicho en la Resolución.
Certificaciones con potencial equivalencia:
- LEED (Leadership in Energy &amp; Environmental Design)
- EDGE (Excellence in Design for Greater Efficiencies)
- CASA Colombia
- Otras (p. ej., Living Biuilding Challenge)</t>
  </si>
  <si>
    <t>Las taxonomías refieren sus propios estándares y normas. Para edificios &lt;5000m2, la taxonomía pide eficiencia de 30%. Esta valor puede variar de acuerdo con el tipo y el clima del edificio.</t>
  </si>
  <si>
    <t>Las taxonomías refieren sus propios estándares y normas.</t>
  </si>
  <si>
    <t>- Todos los materiales, incluidos los de de- secho y los reutilizados, deben ser aptos para su propósito y garantizar no tener impactos adversos significativos para la salud humana o el medio ambiente.
- Garantizar que los componentes y materiales de construcción utilizados no contengan amianto/asbesto ni sustancias muy contaminantes identificadas en el reglamento REACH o su equivalente en normas técnicas nacionales (Ley 1968 de 2019).
- Si la nueva construcción está ubicada en un sitio potencialmente contaminado, el sitio debe estar sujeto a una investigación de posibles contaminantes.
- Antes de iniciar las obras de renovación, se debe realizar una inspección del edi- ficio en conformidad con la legislación nacional, hecha por un especialista con formación en el levantamiento de amianto y en la identificación de otros materiales que contienen sustancias preocupantes.
- Cualquier remoción de revestimiento que contenga o pueda contener asbesto (como remoción o modificación de paneles de ais- lamiento, tejas y otros materiales que con- tengan amianto) se debe llevar a cabo por personal capacitado, con vigilancia sanitaria antes, durante y después de las obras, y de acuerdo con la normativa aplicable.</t>
  </si>
  <si>
    <t>- Al menos el 15% de todos los productos de madera utilizados en la nueva construcción para estructuras, revestimientos y acabados deben haber sido reciclados o reutilizados, o provenientes de bosques gestionados de forma sostenible, según lo certificado por auditorías de terceros realizadas por organismos de certificación acreditados (como p. ej., los estándares FSC y PEFC o equivalentes).
- Es preciso asegurar que en el origen de los productos de madera no exista deforestación ni daños indirectos significativos a los ecosistemas forestales.</t>
  </si>
  <si>
    <t>- Todos los materiales, incluidos los de desecho y los reutilizados, deben ser aptos para su propósito y garantizar no tener impactos adversos significativos para la salud humana o el medio ambiente.
- Garantizar que los componentes y mate- riales de construcción utilizados no contengan amianto/asbesto ni sustancias muy contaminantes identificadas en el reglamento REACH o su equivalente en normas técnicas nacionales (Ley 1968 de 2019).
- Si la nueva construcción está ubicada en un sitio potencialmente contaminado, el sitio debe estar sujeto a una investigación de posibles contaminantes.
- Antes de iniciar las obras de renovación, se debe realizar una inspección del edi- ficio en conformidad con la legislación nacional, hecha por un especialista con formación en el levantamiento de amianto y en la identificación de otros materiales que contienen sustancias preocupantes.
- Cualquier remoción de revestimiento que contenga o pueda contener asbesto (como remoción o modificación de paneles de ais- lamiento, tejas y otros materiales que con- tengan amianto) se debe llevar a cabo por personal capacitado, con vigilancia sanitaria antes, durante y después de las obras, y de acuerdo con la normativa aplicable.</t>
  </si>
  <si>
    <t>La adquisición y la propiedad de edificios para la extracción, el almacenamiento, el transporte o la fabricación de combustibles fósiles no son elegibles.</t>
  </si>
  <si>
    <t>La adquisición o propiedad de edificios puede ser elegible en tres casos, a saber:
Caso A. Adquisición o propiedad de edificios o propiedad inmobiliaria construidos después del 31 de diciembre de 2020.
La edificación o propiedad inmobiliaria debe cumplir con los criterios de elegibilidad definidos para la actividad C1.
Caso B. Adquisición o propiedad de edificios o propiedad inmobiliaria construidos entre el 31 de diciembre de 2015 y el 31 de diciembre de 2020.
El edificio o la propiedad inmobiliaria debe tener un porcentaje de ahorro en el consumo de energía que sea un 15% mayor, respecto al consumo definido en la línea base de consumo de energía de la Resolución 0549 de 2015.
Caso C. Adquisición o propiedad de edificios o propiedad inmobiliaria construidos antes del 31 de diciembre de 2015.
La edificación o propiedad inmobiliaria debe demostrar el ahorro obtenido con respecto al consumo de energía de una edificación, según las características constructivas del edificio de referencia, definidas en el Anexo 1 de la Resolución 0549 de 2015.</t>
  </si>
  <si>
    <t>1. El tratamiento de lodos con sistemas de digestión anaerobia es directamente elegible siempre que cumpla con todos los siguientes criterios:
- Las emisiones de metano de las instalaciones relevantes (p. ej., para la producción y almacenamiento de biogás, la generación de energía y el almacenamiento de digestato) se controlan mediante un plan de monitoreo.
- El biogás producido se utiliza directamente para la generación de electricidad y/o calor, o se usa el biometano para la inyección en la red de gas natural, o bien como combustible para vehículos (como bioG- NC) o como materia prima en la industria química (p. ej., para la producción de H2 y NH3). En los casos en los que los sistemas incluyan solo la quema de biogás, deben contar con un programa de transición a otros tipos de aprovechamientos en el mediano plazo, esto es, menos de 3 años.
- El digestato producido se usa como fertilizante, mejorador de la tierra u otros usos, directamente o después del compostaje o de cualquier otro tratamiento.
2. También son elegibles las actividades que faciliten el uso y aprovechamiento de biogás, como desecación, compresión o similares.
No se aplica umbral.</t>
  </si>
  <si>
    <t>- Las emisiones al aire (p. ej., amoniaco generado en el almacenamiento de lodos) y
al agua se encuentran dentro de los rangos establecidos para Colombia por la Ley 142
de 1994 y el Decreto 1287 de 2014, donde se decretan los “Criterios para el uso de los biosólidos generados en plantas de tratamien- to de agua residual”. Este Decreto incluye caracterización, formas de uso, disposición final, restricciones y control de calidad para el uso de biósolidos.
- Las emisiones al aire (como SOx, NOx y partículas) generadas por la combustión del biogás se controlan y se disminuyen (cuando sea necesario), dentro de los límites establecidos por la normatividad vigente.
- El digestato resultante de esta actividad,
que se usa como fertilizante o mejorador del suelo, debe cumplir con las normas nacionales sobre fertilizantes y enmiendas del suelo para uso agrícola (Decreto 1843 de 1991, por el cual se reglamenta el uso y manejo de plaguicidas).</t>
  </si>
  <si>
    <t>La infraestructura y los equipos para la recolección y el transporte separado de residuos no peligrosos son directamente elegibles en tanto que cumplan con alguno de los siguientes criterios:
- Los residuos segregados en origen (según su caracterización y composición) se recogen por separado, con el objetivo de prepararlos para su reutilización y/o reciclaje.
- Se incluyen instalaciones que optimicen el transporte, tales como estaciones de transferencia.
- Se hacen inversiones en compactación, trituración y otras actividades que mejoren la capacidad logística en el transporte.
No se aplica umbral.</t>
  </si>
  <si>
    <t>Cumplimiento de las normas relacionadas con el manejo adecuado de lixiviados durante el transporte separado de residuos.</t>
  </si>
  <si>
    <t>El origen de insumos provenientes de la actividad agrícola / agroindustrial debe cumplir con los criterios de elegibilidad establecidos en el sector de AFOLU (Ver Capítulo 3).</t>
  </si>
  <si>
    <t>- Las emisiones al aire (ej. amoniaco generado en el almacenamiento de lodos) y al agua se encuentran dentro de los rangos establecidos para Colombia por la Ley N° 142 y el Decreto N° 1287 “Criterios para el uso de los biosólidos generados en plantas de tratamiento de agua residual”. Este Decreto incluye caracteriza- ción, formas de uso, disposición final, restricciones y control de calidad.
- Las emisiones al aire (por ejemplo, SOx, NOx y partículas) después de la combustión del biogás se controlan, y se disminuyen (cuando sea necesario), dentro de los límites establecidos por la normatividad vigente.
- Si el digestato resultante se usa como fertilizante / mejorador del suelo, debe cumplir las normas nacionales sobre fertilizantes / enmiendas del suelo para uso agrícola – en línea con el Decreto número 1843 de 1991, por el cual se reglamenta el uso y manejo de plaguicidas.</t>
  </si>
  <si>
    <t>El criterio de la UE no permite la quema directa</t>
  </si>
  <si>
    <t>La digestión anaerobia de los residuos orgánicos (p. ej., residuos sólidos urbanos, industriales ordinarios y de actividades agrícolas) es directamente elegible cuando cumple todos los criterios siguientes:
- Los residuos orgánicos se segregan en la fuente y se recogen por separado, o se cuenta con un sistema idóneo de separación antes de la digestión anaerobia. En este último caso, se debe garantizar un manejo y aprovechamiento adecuado de los residuos restantes.
- La fuga de metano de las instalaciones relevantes (p. ej., para la producción y el almacenamiento de biogás, la generación de energía, el almacenamiento de digestato) se controla mediante un plan de monitoreo y medidas efectivas para evitar las emisiones de este gas.
- El biogás producido se usa directamente para la generación de electricidad y/o calor o se actualiza a biometano para inyección en la red de gas natural, o se utiliza como combustible para vehículos (p. ej., bioGNC) o como materia prima en la industria química (como para la producción de H2 y NH3). En los casos en los que los sistemas incluyan solo la quema de biogás, deben hacer parte de un programa de transición a otros tipos de aprovechamientos en el mediano plazo, esto es menos de 3 años.
- El digestato producido se usa como fertilizante, mejorador de la tierra u otros usos, directamente o después del compostaje o de cualquier otro tratamiento.
- Se contemplan también actividades que faciliten el uso y aprovechamiento de biogás (como desecación, compresión o similares).
- En plantas dedicadas al tratamiento de residuos orgánicos, los residuos orgánicos constituyen una parte importante de la materia prima de entrada (al menos el 70%, medido en peso, como promedio anual). La codigestión es elegible sólo con una participación menor de materia prima de bioenergía avanzada (hasta el 30% de la materia prima de entrada) que cumpla con los criterios de elegibilidad para el sector agrícola (ver Capítulo 3) y con cultivos que se ciñan a las regulaciones nacionales aplicables.
No se aplica umbral.</t>
  </si>
  <si>
    <t>El compostaje de la fracción orgánica de los residuos biológicos (como los residuos de producción agrícola) es directamente elegible siempre que cumpla todos los siguientes criterios:
- Los residuos orgánicos se segreguen y se recojan por separado.
- El compost producido se utilice como fertilizante, como mejorador del suelo, entre otros usos.
-  Se minimicen las pérdidas de metano en el proceso de producción de compost.
No se aplica umbral.</t>
  </si>
  <si>
    <t>- En el caso de plantas de compostaje que tratan más de 75 t/día, se cuenta con un plan de manejo de emisiones y olores, y las emisiones al aire y al agua están dentro de los rangos de la normatividad vigente.
- Se cuenta con un sistema que evita que los lixiviados lleguen al agua subterránea.
- El compost resultante cumple con los re- quisitos para fertilizantes orgánicos establecidos en las normas nacionales sobre fertilizantes y mejoradores de suelo para uso agrícola.</t>
  </si>
  <si>
    <t>La recuperación de material de residuos no peligrosos, recogidos ya separados, es elegible directamente cuando:
- Produzca materias primas secundarias ade- cuadas para la sustitución de materiales vírgenes en los procesos de producción.
- Al menos el 50%, en términos de peso, de los residuos no peligrosos recogidos por separado y procesados se convierten en materias primas secundarias.
- Son elegibles también activos para la separación mecanizada (p. ej., Estaciones de Clasifi- cación y Aprovechamiento ECA) y actividades de transformación (p. ej., secado, trozado, pelletizado, extrusión u otras maquinarias nece- sarias para preparar los residuos para coprocesamiento), los cuales incrementan el valor y la usabilidad del material.</t>
  </si>
  <si>
    <t>La UE no tiene esta actividad.</t>
  </si>
  <si>
    <t>La generación de energía térmica a partir de residuos no reciclables es elegible únicamente cuando cumple todos los siguientes criterios:
1. Esta actividad ha sido identificada en los Planes de Gestión Integral de Residuos Sóli- dos (PGIRS) y sucede a partir de la fracción no reciclable o del desecho de residuos de los centros de aprovechamiento o recuperación de materiales, o cuando no hay infraestructura accesible para el reciclaje y existe el riesgo de que los residuos generen impactos sociales y ambientales (p. ej., los residuos que contaminan ecosistemas costeros en comunidades sin estructura de reciclaje).
2. Desplaza el uso de combustibles fósiles para la producción de energía, al potenciar la planta con energía generada por el tratamiento térmico.</t>
  </si>
  <si>
    <t>La recolección y el uso de gas de rellenos sanitarios son directamente elegibles cuando cumplan los siguientes criterios:
- El relleno sanitario se encuentra permanentemente cerrado.
- Para los rellenos en operación, la zona (vaso o celda del relleno) donde el sistema está instalado (o ampliado y/o reacondicionado) está permanentemente cerrado y no recibe más residuos.
- El gas de relleno sanitario producido se usa directamente para la generación de electricidad y/o calor, o se actualiza a biometano para inyección en la red de gas natural, o se usa como combustible para vehículos (p. ej., bioGNC) o como materia prima en la industria química (para la producción de H2 y NH3, p. ej.). Los sistemas que incluyen solo la quema de biogás son elegibles sólo si hacen parte de un programa de transición a otros tipos de aprovechamientos en el mediano plazo, esto es menos de 3 años.
- Las emisiones de metano resultantes del relleno sanitario y las fugas de las instalaciones de recolección y utilización de gas del relleno sanitario se controlan mediante un plan de monitoreo.
No se aplica umbral.</t>
  </si>
  <si>
    <t>Controlar las emisiones de SOX, NXOY y partículas (p. ej., instalando filtros para evitar que las partículas se dispersen en la atmósfera después de la combustión), reducirlas (cuando sea necesario), y vigilar que estén dentro de los límites establecidos por la normatividad vigente (Decreto 1784 de 2017).</t>
  </si>
  <si>
    <t>- Prevenir la liberación de emisiones de GEI durante la operación, implementando sistemas de detección.
- Evitar la pérdida de amoniaco en la operación. 
- Minimizar la formación de aerosoles secundarios y la producción de ozono troposférico.
- Contar con ventiladores, compresores, bombas y demás equipos utilizados para el transporte de CO2 que sean lo más eficien- te posibles en el consumo de electricidad requerida para su operación.</t>
  </si>
  <si>
    <t>- Seleccionar los equipos con base en criterios de menor impacto ambiental y realizando una evaluación de riesgo químico.
- Evitar los desechos peligrosos del solvente de amina y uso del carbono.
- Cumplir con la normatividad vigente en relación con el uso del carbono.</t>
  </si>
  <si>
    <t>Captura
- Disminuir los requisitos de abstracción adicionales de las plantas de captura para evitar reducciones en los caudales de los cuerpos de agua.
Almacenamiento
- Prevenir la contaminación del agua por vertidos de movimientos de tierra, derrames accidentales, descargas de aguas residuales, etc.
- Proteger la hidrología del agua subterránea y la ecología acuática durante la construcción y operación de las plantas de captación.</t>
  </si>
  <si>
    <t>1. Captura artificial de GEI
- Todas las actividades relacionadas con la captura directa de GEI de la atmósfera para reducir los niveles de concentración atmosférica global de GEI son actualmente elegibles, sujetas a revisión periódica.
- Las actividades relacionadas con la captura de carbono en las instalaciones que emiten GEI, siempre que garanticen la captura de al menos el 90% de las emisiones de GEI generadas en los procesos industriales son elegibles únicamente si hacen parte de la senda de carbono neutralidad definida en los PlGCCe según lo establecido en la resolución 40350 de 2021. Este criterio está sujeto a una revisión periódica.
2. Transporte de GEI
Las modalidades de transporte de GEI a los sitios de captura permanentes son elegibles si el activo opera por debajo del umbral de fuga/tonelada de GEI descrito a continuación:
- La fuga/tonelada de GEI transportada desde la(s) cabeza(s) de la red de transporte al(os) punto(s) de inyección es menor a 0,5%, y el GEI se entrega en un sitio de detención permanente elegible para la Taxonomía, o a otras modalidades de transporte que conducen directamente a este.
- Los activos que aumentan la flexibilidad y la gestión de una red existente, sin que esta se expanda para incluir actividades de captura y uso de carbono, son elegibles. Este criterio está sujeto a revisión periódica.
3. Almacenamiento y uso de GEI capturado:
- La operación de una instalación de almacenamiento permanente de CO2 es directamente elegible si la instalación cumple con los criterios de la ISO 27914: 201729 para el almacenamiento geológico de CO2 o la que el gobierno establezca a través de regulación.
- Para el almacenamiento de otros GEI diferentes a CO2 es necesario contar con un plan de monitoreo y sistemas de control de fugas, en línea con la normativa vigente.
- Las actividades que utilizan GEI capturado cómo materia prima para generar nuevos productos o materiales son directamente elegibles.
No se aplica umbral.</t>
  </si>
  <si>
    <t>Sistemas nuevos
Se debe cumplir con los dos criterios de elegibilidad expuestos a continuación:
1. Los sistemas nuevos de acueducto, en línea con el Reglamento de Agua y Saneamiento Básico (RAS) vigente, deben asegurar que se limitan las fugas de agua y que se cumplen las medidas de mantenimiento adecuadas.
2. Las plantas de potabilización y los sistemas de bombeo deben acatar un umbral específico separado de otros activos. La intensidad media de carbono de la energía de estos sistemas debe ser igual o inferior a 100 gCO2/ kWh durante la vida útil de la infraestructura.
Mejoramiento de los sistemas existentes
Se debe cumplir con alguno de los criterios de elegibilidad expuestos a continuación:
1. Disminuir el consumo de energía promedio del sistema, en al menos un 20% (incluidos captación, aducción, tratamiento, almacenamiento, conducción y distribución del recurso hídrico); medido en kWh por metro cúbico de suministro de agua facturado/no facturado autorizado.
2. Cerrar la brecha en la zona de influencia del proyecto, como mínimo en un 20%, entre las pérdidas del sistema de suministro de agua y los valores objetivos de fugas de agua (determinados por el Índice de Pérdidas por Sus- criptor Facturado –IPUF–), establecidos en la Resolución de la Comisión de Regulación de Agua Potable y Saneamiento Básico (CRA) 688 de 201431.
3. Aumentar la cobertura de sistemas existentes que ya cumplen con los valores objetivos de fugas de agua (IPUF) establecidos en la Resolución CRA 688 de 2014.</t>
  </si>
  <si>
    <t>Los criterios de la Taxonomía de Colombia son basadas solo en pérdidas y no en eficiencia energética del suministro porque este es el indicador utilizado en el país</t>
  </si>
  <si>
    <t>Los lodos y los residuos deben contar con un plan de manejo adecuado para su disposición y tratamiento.</t>
  </si>
  <si>
    <t>La UE requiere verificación de la disminución de GEI</t>
  </si>
  <si>
    <t>Los siguientes sistemas y tecnologías son elegibles:
- Aquellos que previenen fugas o desbordes de aguas residuales no tratadas.
- Los de recolección y transporte o conducción que permitan incrementar el volumen de aguas residuales tratadas, según el marco normativo vigente, y/o disminuir el vertido de aguas residuales crudas sin tratar.
- Los que permitan reducir el consumo de agua a través del reúso, incluyendo los proyectos para segregar el drenaje municipal, pluvial e industrial, para su tratamiento especializado.
- Sistemas de recolección de aguas residuales, separadas de las aguas pluviales, que favorecen una mayor eficiencia en los sistemas de tratamiento de estas aguas.
No se aplica umbral.</t>
  </si>
  <si>
    <t>Los siguientes criterios de elegibilidad se aplican a dos tipos de sistemas:
- Sistemas de tratamiento de aguas residuales centralizados (p. ej., municipales y centros poblados nucleados).
- Sistemas de tratamiento de aguas residuales alternativos o individuales, descentralizados con vertimientos particulares (p. ej., fuentes agrícolas e industriales).
La construcción o extensión de sistemas de aguas residuales, incluida su recolección (red de alcantarillado) y tratamiento, es directamente elegible siempre que:
Sistemas nuevos
1. El nuevo sistema de tratamiento de aguas residuales sustituya los sistemas de tratamiento intensivos en emisiones de GEI (como letrinas de pozo, fosas sépticas, lagunas anaerobias, etc.).
Sistemas existentes
1. Las inversiones que aumenten la capacidad del caudal tratado o la eficacia en el proceso de remoción de carga contaminante.
2. Las inversiones que reducen el consumo de energía o favorezcan el uso de fuentes renovables.
Para los sistemas anaerobios se aplican los siguientes criterios de elegibilidad adicionales:
1. La fuga de metano de las instalaciones relevantes (p. ej., en la producción y el almacenamiento de biogás, en la generación de energía y el almacenamiento de digestato) se controla mediante un plan de monitoreo.
2. El biogás producido se utiliza directamente para la generación de electricidad y/o calor, o se usa el biometano para inyección en la red de gas natural, o como combustible para vehículos (como bioGNC) o como materia prima en la industria química (p. ej., para la producción de H2 y NH3). Los sistemas que incluyan sólo la quema de biogás, son elegibles sólo si hacen parte de un programa de transición a otros tipos de aprovechamientos en el mediano plazo, a tres años o menos.
3. También son elegibles las actividades que facilitan el uso y aprovechamiento de biogás, como desecación, compresión o similares.
No se aplica umbral.</t>
  </si>
  <si>
    <t>La UE cuenta con umbrales de eficiencia energética</t>
  </si>
  <si>
    <t>Los siguientes sistemas y tecnologías son elegibles:
1. Los que generan una reducción de al menos un 20% en el consumo de agua anual de las actividades económicas (p. ej., sistemas de acueducto, procesos industriales, actividades agrícolas, construcción y renovación de edificios, etc.) o por unidad de producto (p. ej., accesorios de bajo flujo, cosecha de aguas lluvia, etc.).
2. Los empleados para el reúso de agua (como sistemas de ciclo cerrado, p. ej., el uso de agua lluvia o grises para jardines, sanitarios, actividades agrícolas y pecuarias) y los equipos sin uso de agua (p. ej., sistemas para saneamiento, refrigeración, centrales eléctricas, procesos industriales, etc.) que favorecen la disminución de al menos un 20% del consumo de agua anual.</t>
  </si>
  <si>
    <t>- Tanto el mantenimiento como la gestión al final de la vida útil de vehículos o material rodante deben cumplir con la Política Ambiental para la Gestión Integral de Residuos o Desechos Peligrosos.
- En relación con las emisiones directas al aire de los gases de escape de los motores de combustión interna - óxidos de nitrógeno (NOx), hidrocarburos totales (THC), hidrocarburos distintos del metano (NMHC), monóxido de carbono (CO), material particulado (PM), los buses deben acatar el estándar Euro VI vigente. A partir del 1 de enero de 2023, todos los motores diésel que se fabriquen, ensamblen o importen al país tendrán que cumplir con los límites máximos permisibles de emisión de contaminantes al aire correspondiente a tecnologías Euro VI, su equivalente o superiores. Para su verificación se debe utilizar el procedimiento para el Ciclo Mundial de Conducción Armonizada (WHTC, por sus siglas en inglés), el cual representa una certificación mundial que determina los topes de emisión de escape del motor.
- Los vehículos deben obedecer lo estipulado en la Resolución 8321 de 1983, con relación a los niveles máximos de ruido permitidos.</t>
  </si>
  <si>
    <t>1. Las flotas de vehículos o material rodante para el transporte público urbano terrestre, férreo, fluvial o marítimo con cero emisiones directas (p. ej., eléctricos o impulsados por hidrógeno bajo en carbono) son directamente elegibles.
Ejemplos para flota de transporte público urbano terrestre o férreo: buses de tránsito rápido, buses intermedios o alimentadores, trenes ligeros, metros, tranvías, trolebuses, trenes de cercanías o suburbanos, taxis, sistemas de vehículos particulares compartidos o de viajes compartidos.
Ejemplos para flota de transporte fluvial o marítimo: vehículos acuáticos como transbordador/ferry o taxi acuático.
2. La elegibilidad específica de otras flotas se determina usando los siguientes criterios:
Terrestre
- Flota nueva: las emisiones directas son inferiores a 20 gCO2e/pkm hasta 2025 (a partir de ese año serán elegibles sólo flotas con cero emisiones directas enunciadas en el criterio anterior).
- Renovación de flota: la nueva flota tiene factor de emisión menor a 30 gCO2e/pkm.
- Renovación y desintegración física de flota: la nueva flota tiene factor de emisión menor a 40 gCO2e/pkm y el proyecto elegible incluye la desintegración física del vehículo renovado.
Fluvial/marítimo
- Embarcaciones que usen biocombustibles sostenibles o biogás, garantizado ya sea por el diseño tecnológico, o el monitoreo continuo y la verificación de terceros.</t>
  </si>
  <si>
    <t>-Evitar la fragmentación y degradación del paisaje natural y urbano, y los riesgos de incidentes o siniestros viales, así como accidentes de vida silvestre causados por colisiones.
- Evitar los posibles impactos negativos en los ecosistemas acuáticos, causados por túneles que provoquen cambios y degradación de las condiciones hidromorfológicas de las masas de agua.
- Evitar o minimizar la afectación en áreas de especial interés ambiental.</t>
  </si>
  <si>
    <t>- Minimizar el ruido y las vibraciones causadas por el uso de la infraestructura (p. ej., introducción de zanjas abiertas y barreras de pared).
- Disminuir el ruido, el polvo y la contaminación por emisiones durante las obras de construcción y mantenimiento de la infraestructura.</t>
  </si>
  <si>
    <t>- Reutilizar piezas y usar material reciclado durante la renovación, mejora y construcción de la infraestructura.
- Aumentar la preparación, reutilización, reciclaje y recuperación de los residuos no peligrosos de construcción y demolición, bajo el marco de la Resolución 01115 de 2012 y los Decretos 1609 de 2002 y 4741 de 2005, donde se reglamenta la correcta gestión integral de los residuos de demolición y construcción.</t>
  </si>
  <si>
    <t>La construcción, rehabilitación, operación y mantenimiento de la infraestructura de transporte es elegible en los siguientes casos:
1. Infraestructura y equipos que se requieren para el transporte con cero emisiones directas (p. ej.: puntos de carga eléctrica para vehículos, actualizaciones de conexión a la red eléctrica –smart grids–, tecnología de conectividad infraestructura-vehículo y vehículo-vehículo, estaciones de servicio de hidrógeno, autopistas eléctricas, etc.) y que promueven la intermodalidad entre modos de transporte de bajo carbono (ej., mobility hubs). 
2. Servicios asociados a compra, mantenimiento, reciclaje y reposición de baterías para vehículos e infraestructura de transporte bajo en carbono. 
3.  Infraestructura y equipos para la micromovilidad baja en carbono (p. ej.: redistribución del perfil de la vía para aumentar el área peatonal y los carriles para bicicletas y sistemas de micromovilidad en general; equipamiento urbano para estaciones de sistemas públicos compartidos de micromovilidad; puntos de consolidación y distribución urbana de mercancías de última milla en sistemas de Micromovilidad y ‘cross-docking’, etc.), si la flota de vehículos o modos de transporte que usan la infraestructura cumplen con los umbrales de emisiones directas según lo definido en la actividad T2. 
4. Infraestructura y equipos para la logística urbana en general (p. ej.: corredores logísticos urbanos, plataformas logísticas, centros de consolidación y distribución urbana de mercancías, etc.) y para Desarrollos Orientados al Transporte (como la NAMA DOT).
5. Infraestructura y equipos para el transporte público urbano (p.ej.: infraestructura para carga eléctrica, y tecnología asociada a la operación, el control, el recaudo y la información al usuario, etc.), sólo si la flota o modos de transporte que usan la infraestructura se ciñen a los umbrales de emisiones directas establecidos en la actividad T1.
6. Infraestructura y equipos para el transporte interurbano, de carga y pasajeros (p.ej.: infraestructura para carga eléctrica, tecnología relacionada con operación, control, recaudo e información al usuario, facilidades de transferencia modal, etc.), en tanto la flota de vehículos o modos de transporte que utilizan la infraestructura cumplen con los umbrales de emisiones directas definidos en la actividad T4 
7. Infraestructura para el suministro de biocombustible sostenible y el hidrógeno verde.
8. Adecuación de infraestructura urbana de transporte para mejorar su uso eficiente (factores de ocupación) y generar cambios de comportamiento (demanda) en los usuarios (p. ej.: carriles de alta ocupación; tecnología para sistemas de parqueo y transporte inteligente –ver Sector TIC–; tecnología para apoyar horarios escalonados; sistemas tecnológicos de tarificación vial, como los peajes urbanos electrónicos; sistemas de fiscalización de carriles exclusivos para buses, etc.), y en general, la infraestructura y tecnología para proyectos de gestión de la demanda que estén definidos como medidas potenciales de reducción de GEI (p. ej., NAMA TAnDem).
9. Infraestructura tecnológica y plataformas para la movilidad como un servicio en transporte de carga y pasajeros.
10. Infraestructura que avanza hacia el transporte multimodal, férreo o fluvial, independientemente del tipo de flota que use, asumiendo que va a disminuir las emisiones netas causadas, al reemplazar la movilidad por carretera.
11.  Infraestructura ferroviaria no electrificada con un plan existente de electrificación o de uso de trenes con motor alternativo.</t>
  </si>
  <si>
    <t>General
1. Aquella flota de vehículos o material rodante destinados al transporte intermunicipal, sea de carga o pasajeros, carretero, férreo o fluvial/marítimo con cero emisiones directas (p.ej., eléctricos o hidrógeno bajo en carbono) son elegibles automáticamente.
2. La flota de vehículos o material rodante, “sea de carga o pasajeros, carretero, férreo o fluvial/marítimo”, que usa biocombustibles sostenibles y biogás, garantizados por diseño tecnológico o por monitoreo continuo y verificación de terceros, también son elegibles.
Férreo
3. El material rodante para el transporte de pasajeros es elegible si sus emisiones directas son inferiores a 50 gCO2e/pkm hasta 2025 (luego de este año serán elegibles sólo el material rodante con cero emisiones directas).
4. En cuanto al transporte de carga por medio férreo, es elegible si las emisiones directas son inferiores a 25 gCO2/tkm hasta 2025 (luego de este año serán elegibles sólo el material rodante con cero emisiones directas).
Fluvial/marítimo
5. Otras embarcaciones fluviales (p.ej., embarcaciones híbridas) son elegibles si las emisiones directas de CO2e por tonelada- kilómetro (tCO2e/tkm) o por tonelada - milla náutica (tCO2e/tnm) son un 50% más bajas que las emisiones de CO2 de referencia promedio de vehículos de servicios pesados, según lo definido en el reglamento correspondiente.</t>
  </si>
  <si>
    <t>- Tanto el mantenimiento como la gestión al final de la vida útil de vehículos o material rodante deben cumplir con la Política Ambiental para la Gestión Integral de Residuos o Desechos Peligrosos.
- En relación con las emisiones directas al aire de los gases de escape de los motores de combustión interna - óxidos de nitrógeno (NOx), hidrocarburos totales (THC), hidrocar- buros distintos del metano (NMHC), monóxi- do de carbono (CO), material particulado (PM), los buses deben acatar el estándar Euro VI vigente. A partir del 1 de enero de 2023, todos los motores diésel que se fabriquen, ensamblen o importen al país tendrán que cumplir con los límites máximos permisibles de emisión de contaminantes al aire correspondiente a tecnologías Euro VI, su equivalente o superiores. Para su verificación se debe utilizar el procedimiento para el Ciclo Mundial de Conducción Armonizada (WHTC, por sus siglas en inglés), el cual representa una certificación mundial que determina los topes de emisión de escape del motor.
- Los vehículos deben obedecer lo estipulado en la Resolución 8321 de 1983, con relación a los niveles máximos de ruido permitidos.</t>
  </si>
  <si>
    <t>En cuanto a la contaminación atmosférica y sonora, los vehículos de transporte particular deben acatar las políticas incorporadas en el Foro Mundial para la Armonización de Regulación de Vehículos de la WP.29.</t>
  </si>
  <si>
    <t>1. Los equipos utilizados en los centros de datos deben contar con certificaciones de eficiencia energética en el nivel más alto de la certificación determinada (p. ej., la calificación más alta de Energy Star).
2. Los centros de datos deben tener una eficacia de uso de energía inferior a 1,5 (PUE, por sus siglas en inglés).</t>
  </si>
  <si>
    <t>La taxonomía de Colombia cuenta con un umbral específico y la de la UE referencia a su estándar de mejores prácticas. Ambos criterios buscan tener centros de datos eficientes por lo cual están alineados parcialmente.</t>
  </si>
  <si>
    <t>- Los refrigerantes empleados en los sistemas de refrigeración/enfriamiento deben cumplir con las normativas vigentes para gases fluorados.
- El procesamiento de datos, hosting y actividades relacionadas debe dar cumplimiento
a las normas o políticas nacionales vigentes relacionadas con la gestión de residuos de aparatos eléctricos y electrónicos (RAEE) y con la responsabilidad extendida del produc- tor (REP).</t>
  </si>
  <si>
    <t>- Las soluciones para la reducción de GEI basadas en datos deben dar cumplimiento
a las normas o políticas nacionales vigentes relacionadas con la gestión de residuos de aparatos eléctricos y electrónicos (RAEE) y con la responsabilidad extendida del productor (REP).</t>
  </si>
  <si>
    <t>Ambas taxonomías buscan incluir tecnologías de bajo en carbon. La UE referencia sus normas y estándares adicionales.</t>
  </si>
  <si>
    <t>Gestionar la demanda y la cadena de custodia de ciertos metales y materiales que tienen un suministro limitado; en particular, los que son extraídos de ecosistemas estratégicos, evitando impactos ambientales negativos significativos y la pérdida de la biodiversidad.</t>
  </si>
  <si>
    <t>Para los sitios de producción de cemento que utilizan desechos peligrosos como combustibles alternativos (p. ej., combustibles alternativos como SRF – ‘Solid Recovered Fuel’, que tienen residuos como origen; materias primas secundarias como el hormigón reciclado agregado), se deberá asegurar la gestión de estos residuos en línea con la normativa nacional vigente.</t>
  </si>
  <si>
    <t>- Controlar impactos significativos en las emisiones de aire: perfluorocarbonos, gases flúor, hidrocarburos aromáticos policíclicos (HAP) y partículas (como criolita no utilizada).
- Vigilar los fluoruros de hidrógeno que pueden ser tóxicos para la vegetación.
- Revisar los fluoruros disueltos y los cianuros del material SPL – ‘Spent Pot Lining’ que pueden crear impactos ambientales significativos, incluida la contaminación de las aguas subterráneas y de los cursos de agua locales.</t>
  </si>
  <si>
    <t>Se considera elegible la manufactura de los siguientes componentes, productos, tecnologías y equipos:
Energía renovable
1. Fabricación de productos, componentes y maquinaria esenciales para las tecnologías de energía renovable elegibles (ver Sector Energía).
Transporte sostenible
2. Fabricación de vehículos, o de sus componentes, con cero emisiones directas p.ej., eléctricos o impulsados con hidrógeno bajo en carbono) o de bajas emisiones según las siguientes especificaciones definidas en el Anexo Técnico del Sector Transporte:
a. Flotas o sistemas de micromovilidad con cero emisiones directas.
b. Flotas de vehículos o material rodante para el transporte terrestre urbano, suburbano e interurbano de pasajeros con cero emisiones directas o bajas emisiones (p. ej., tranvía, trolebús, autobús, buses de tránsito rápido, buses intermedios o alimentadores, sistemas de vehículos compartidos).
c. Flotas de vehículos o material rodante para el transporte férreo urbano, suburbano e interurbano con cero emisiones directas (p. ej.: transporte ferroviario ligero, ferrocarril, metro, trenes)
d. Flotas de transporte fluvial o marítimo con cero emisiones directas o bajas emisiones (p. ej.: embarcaciones acuáticas
- como transbordador/ferry o taxi acuático - eléctricas o híbridas o basadas en biocombustible).
e. Flotas de vehículos o material rodante para el transporte de servicio particular con cero emisiones directas.
Edificios eficientes e inteligentes
3. La fabricación de los siguientes productos (con umbrales cuando corresponda) para equipos de eficiencia energética en edificios y sus componentes clave son elegibles (ver sector Construcción):
a. Fabricación de los elementos del Sistemas de Gestión de Edificios (BMS, por su nombre en inglés), que integran equipos y aplicaciones de automatización, monitoreo y control de temperatura, energía y agua (ver Sector TIC).
b. Ventanas de alta eficiencia (valor U mejor a 0,7 W/m2K).
c. Puertas de alta eficiencia (valor U mejor a 1,2 W/m2K).
d. Productos de aislamiento con baja conductividad térmica (lambda inferior o igual a 0,045 W/mK).
e. Revestimiento externo con valor U inferior a 0,5 W/m2K y sistemas de cubierta con valor U inferior a 0,3 W/m2K).
f. Instalaciones de calentadores de agua con desempeño energético en el rango A, de acuerdo con el sistema de clasificación del Reglamento Técnico de Etiquetado (RETIQ)37.
g. Otros electrodomésticos (como lavadoras y estufas eléctricas) con desempeño energético en el rango A, según el sistema de clasificación del RETIQ.
h. Aparatos de iluminación de alta eficiencia y sistemas de alumbrado público, usando lámparas LED de última generación.
i. Aire acondicionado con desempeño energético en el rango A, según el sistema de clasificación del RETIQ.
j. Controles de presencia y luz diurna para automatización de sistemas de iluminación (ver Sector TIC).
k. Sistemas de enfriamiento y ventilación con desempeño energético en el rango A, conforme al sistema de clasificación del RETIQ.
l. Bombas de calor.
m. Elementos de fachadas y cubiertas con una función de protección o control solar, incluidos los que apoyan el crecimiento de la vegetación.
n. Sistemas de automatización y control de edificios energéticamente eficientes para edificios comerciales (ver Sector TIC).
o. Termostatos y dispositivos zonales para el monitoreo inteligente de las principales cargas de electricidad para edificios resi-denciales y equipos de detección (p. ej.: control de movimiento) (ver Sector TIC).
p. Productos para la medición de calor y controles termostáticos para hogares individuales conectados a sistemas de enfriamiento urbano y pisos individuales conectados a sistemas de enfriamiento central, los cuales sirven a todo un edificio (ver Sector TIC).
q. Fabricación de componentes necesarios para la implementación de Internet de las Cosas (IOT, por sus siglas en inglés), tales como sensores y redes locales de comuni- cación (ver Sector TIC).
r. Otros componentes usados exclusivamente para lograr una reducción (proyectada y técnicamente comprobada) del 15% en el consumo de energía, o de un 20% en el consumo de agua.
s. Otras tecnologías bajas en carbono y sus componentes clave, que contribuyan a reducir sustancialmente las emisiones de GEI en otras actividades económicas o sectores, sobre la base de una evaluación reconocida y estandarizada de la huella de carbono de cuna cuna (p. ej., ISO 14067, 14040, EPD o PEF).</t>
  </si>
  <si>
    <t>Las plantas nuevas o renovadas deben cumplir con los siguientes umbrales. El umbral del numeral (1) es aplicable a las plantas que producen exclusivamente clínker y no producen cemento terminado; todas las demás plantas deben cumplir con el umbral de cemento del numeral (2):
1. Clínker de cemento: las emisiones específicas a los procesos de producción de clínker son inferiores a 0,8 tCO2e/t de clínker.
2. Cemento: las emisiones específicas asociadas a los procesos de producción de clínker (o aglutinante alternativo) y cemento son inferiores a 0,6 tCO2e/t de cemento.</t>
  </si>
  <si>
    <t>1. La fabricación de aluminio primario es elegible si se cumple el criterio a, en combinación con los criterios b o c:
a. La emisión directa para la producción primaria de aluminio es igual o inferior a 1,5 tCO2e/t40.
b. El consumo de electricidad para la electrólisis es igual o inferior a 15,3 MWh/t41.
c. La intensidad media de carbono de la electricidad que se utiliza para la producción primaria de aluminio (electrólisis) es igual o inferior a 100 g de CO2e/kWh (umbral definido en el sector energía para la generación de electricidad, sujeto a actualización periódica).
2. La fabricación de aluminio secundario; es decir, la producción de aluminio a partir de aluminio reciclado es elegible directamente.
Nota: Las medidas de mitigación son elegibles, siempre que se incorporen a un único plan de inversión dentro de un plazo determinado (5 o 10 años), el cual describa cómo cada una de las medidas, en combinación con otras, permitirá cumplir el umbral definido.</t>
  </si>
  <si>
    <t>La fabricación de cloro es elegible si cumple con los siguientes criterios:
• El uso de electricidad es igual o inferior a 2,5 MWh/t cloro, incluyendo tanto la electrólisis como el tratamiento del cloro, esto sujeto a actualización periódica.
• La intensidad media de carbono de la electricidad que se utiliza para la fabricación de cloro es de 100 gCO2e/kWh (umbral de Taxonomía para la generación de electricidad; esto también sujeto a actualización periódica).
Nota: Las medidas de mitigación son elegibles, siempre que se incorporan a un único plan de inversión dentro de un plazo determinado (5 o 10 años), el cual describe cómo cada una de las medidas, en combinación con otras, permite cumplir el umbral definido.</t>
  </si>
  <si>
    <t>Controlar las emisiones al aire procedentes de operaciones de fabricación y fundición de coque, especialmente partículas (polvo), óxidos de nitrógeno, dióxido de azufre, monóxido de carbono, cloruros, fluoruros, compuestos orgánicos volátiles, HAP, dibenzo - dioxinas/furanos policlorados y metales pesados.</t>
  </si>
  <si>
    <t>La fabricación de los productos químicos cubiertos en esta actividad debe:
1. Estar basada total o parcialmente en materias primas renovables. A efectos de la aplicación de estos criterios, las materias primas renovables se refieren a la biomasa, los biorresiduos industriales o los biorresiduos municipales.
1.1. Si la materia prima es biomasa (excluyendo los biorresiduos industriales y municipales):
1.1.1. Debe establecerse una trazabilidad completa del abastecimiento a través del correspondiente sistema de gestión de la cadena de custodia y demostrar su eficacia por medio de los debidos sistemas de certificación;
1.1.2. Toda biomasa forestal utilizada en el proceso debe ajustarse al marco normativo forestal y a los criterios establecidos en el sector forestal (Ver Capítulo 3).
1.1.2. Cualquier biomasa forestal usada en el proceso se compromete a la certificación forestal, utilizando esquemas independientes de terceros que se auditan regularmente en las áreas forestales. Las prácticas de ordenación forestal y cadena de custodia en áreas de abastecimiento que aún no
están certificadas deben estar alineadas (hoja de ruta para la certificación) con las mismas normas de certificación.
1.1.3. No se puede utilizar biomasa forestal procedente de plantaciones forestales de regadío.
1.1.4. La biomasa usada debe ceñirse a los requisitos definidos en la normativa nacional para biomasa y biocombustibles, y a aquellos requisitos definidos en la sección forestal de la Taxonomía (Ver Capítulo 3).
1.1.5. Los productos derivados de nuevas plantaciones de palma que involucren cambios en el uso del suelo quedan excluidos del ámbito de aplicación.
1.1.6. Un caso particular de certificación de biomasa forestal: los cultivadores de aceite de palma a pequeña escala que operan en plantaciones forestales existentes deben poder ser incluidos en el sistema de certificación y garantizar que reciban su justa parte de beneficios.
1.2.Si la materia prima es biorresiduos industriales (incluidos los de industrias alimentarias o biorresiduos municipales):
1.2.1. Los biorresiduos sólidos utilizados en el proceso de fabricación deben salir de flujos de residuos separados por fuentes y recogidos por separado (no peligrosos); es decir, no se pueden separar de los residuos mixtos.
1.2.2. Los biorresiduos deben cumplir con el marco reglamentario de residuos y con los planes nacionales, regionales y locales de gestión de residuos; en particular, con el principio de proximidad. Cuando se utilizan biorresiduos municipales como materia prima, el proyecto es complementario y no compite con la infraestructura municipal de gestión de biorresiduos existente.
2. Tener una huella de carbono sustancialmente menor en comparación con la huella de carbono de los mismos productos químicos fabricados a partir de materias primas químicas. Esta huella de carbono se calculará según la norma ISO 14067:2018.
Nota: Las medidas de mitigación son elegibles, siempre que se incorporan a un único plan de inversión dentro de un plazo determinado (5 o 10 años), el cual describe cómo cada una de las medidas, en combinación con otras, permite cumplir el umbral definido.</t>
  </si>
  <si>
    <t>- Examinar las emisiones al agua de hidrocarburos y sólidos suspendidos.
- Controlar los desechos y productos de las operaciones de coque y fundición, incluyendo alquitrán y benzola.</t>
  </si>
  <si>
    <t>Los criterios de la taxonomía de la EU son más detallados. Los criterios de AFOLU son diferentes, pero ambos buscan evitar el uso de sustratos que hagan daño a los objetivos ambientales.</t>
  </si>
  <si>
    <t>1. La fabricación de plásticos en forma primaria debe cumplir con al menos uno de los siguientes criterios:
1.1. Los plásticos en forma primaria se fabrican mediante reciclado mecánico.
1.2.Los plásticos en forma primaria se fabrican mediante reciclado químico, incluido: despolimerización química (también conocida como monomerización), pirólisis, gasificación, purificación a base de disolventes de polímeros, etc. La huella de carbono de los plásticos en forma primaria fabricados por el reciclado químico (excluyendo cualquier beneficio calculado de la producción de combustibles), será menor en comparación con la huella de carbono de los plásticos en forma primaria fabricados con materia prima de combustibles fósiles. La huella de carbono se calculará de acuerdo con la norma ISO 14067:2018.
1.3.La fabricación de plásticos en forma primaria se deriva total o parcialmente de materias primas renovables y la huella de carbono de los plásticos en forma primaria, fabricados total o parcialmente a partir de materias primas renovables, será inferior en comparación con la huella de carbono de los plásticos en forma primaria fabricados con materia prima de combustible fósil. La huella de carbono se calculará de acuerdo con la norma ISO 14067:2018. Las materias primas renovables se refieren a la biomasa, los bioresiduos industriales o los bioresiduos municipales.
2. Adicional al cumplimiento del criterio de elegibilidad 1, cuando proceda y dependiendo de la materia prima utilizada, se debe cumplir con los criterios enunciados a continuación:
2.1. Si la materia prima es biomasa (excluyendo los biorresiduos industriales y municipales):
2.1.1. Es necesario establecer una trazabilidad completa del abastecimiento a través del correspondiente sistema de gestión de la cadena de custodia y demostrar su eficacia por medio de sistemas de certificación respectivos.
2.1.2. Toda biomasa forestal utilizada en el proceso debe adaptarse al reglamento local relevante y a la aplicación de la ley forestal, cuando proceda.
2.1.3. Cualquier biomasa forestal usada debe comprometerse a la certificación forestal, utilizando esquemas independientes de terceros que se auditan regularmente en las áreas forestales. Las prácticas de ordenación forestal y cadena de custodia en áreas de abastecimiento que aún no están certificadas deben estar alineadas (hoja de ruta para la certificación) con las mismas normas de certificación.
2.1.4. No se debe utilizar biomasa forestal procedente de plantaciones forestales de regadío.
2.1.5. Toda biomasa producida en Colombia usada en la fabricación de plásticos debe estar sujeta a una cadena de custodia transparente y creíble, y cumplir los criterios de sostenibilidad de la biomasa definidos en las condiciones de cumplimiento establecidas en la normatividad aplicable.
2.1.6. La biomasa utilizada debe ajustarse a los requisitos definidos en las directivas REDD+, según corresponda para la biomasa y los biocombustibles, y ceñirse a los requisitos definidos en la sección forestal de la Taxonomía (Ver Capítulo 3).
2.1.7. La biomasa no puede provenir de tierras agrícolas que hayan sido objeto de cambios en el uso de la tierra de los bosques o pastos desde 1994. Los sistemas de certificación antes mencionados proporcionan un sólido sistema de auditoría de la cadena de custodia para esta materia prima.
2.1.8. Los productos derivados de la nueva plantación de palma que involucren cambios en el uso del suelo quedan excluidos del ámbito de aplicación.
2.1.9. Un caso particular de certificación de biomasa forestal: los cultivadores de aceite de palma a pequeña escala que operan en plantaciones forestales existentes deben poder ser incluidos en el sistema de certificación y garantizar que reciben una parte justa de los beneficios.
2.2. Si la materia prima es biorresiduos industriales (incluidos los residuos de las industrias alimentarias) o biorresiduos municipales:
2.2.1. Los biorresiduos sólidos utilizados en el proceso de fabricación de plásticos deben proceder de flujos de residuos segregados por separado y recogidos también de forma separada (no peligrosos); es decir, no deben separarse de los residuos mixtos.
2.2.2. Los biorresiduos usados deben ser coherentes con el marco normativo para la gestión de residuos y con los planes nacionales, regionales y locales de gestión de residuos; especialmente con el principio de proximidad.
2.2.3. Cuando se usan biorresiduos municipales como materia prima, el proyecto es complementario y no compite con la infraestructura municipal de gestión de biorresiduos existente (ver Sector Residuos).
Nota: Las medidas de mitigación son elegibles cuando se incorporan a un único plan de inversión dentro de un plazo determinado (5 o 10 años), el cual describe cómo cada una de las medidas, en combinación con otras, permite cumplir el umbral definido.</t>
  </si>
  <si>
    <t>El umbral de la UE es más exigente y se basa en el sistema de UE-ETS. Ambos umbrales se basan en emisiones por tonelada de producto y consideran la intensidad de carbono de las industrías eficientes.</t>
  </si>
  <si>
    <t>El umbral de la UE es más exigente y se basa en el sistema de UE-ETS. Ambos umbrales se basan en emisiones por tonelada de producto y consideran la intensidad de carbono de las industrías eficientes. Colombia también permite aluminio secundario.</t>
  </si>
  <si>
    <t>Colombia no cubre especificamente almacenamiento de energía quimica</t>
  </si>
  <si>
    <t>Inversiones y prácticas hacia una agricultura ecológica</t>
  </si>
  <si>
    <t>Reconversion de cultivos de café</t>
  </si>
  <si>
    <t>Reconversion cultivos de arroz</t>
  </si>
  <si>
    <t>Reconversion cultivos frutales</t>
  </si>
  <si>
    <t>Reconversion cultivo de cacao</t>
  </si>
  <si>
    <t>Restauración de suelos forestales degradados</t>
  </si>
  <si>
    <t>Reforestation con fines comerciales</t>
  </si>
  <si>
    <t>https://mrv.dnp.gov.co/MRV/Paginas/Metodologia-para-medir-y-clasificar-el-financiamiento-climatico.aspx</t>
  </si>
  <si>
    <t>Cuenta de Alineación de principios de umbrales con la Taxonomía de la UE</t>
  </si>
  <si>
    <t>Número de Actividades</t>
  </si>
  <si>
    <t>Alineación Completa con Principios TEU</t>
  </si>
  <si>
    <t>Alineación Completa con Actividades TEU</t>
  </si>
  <si>
    <t>Alineación Parcial</t>
  </si>
  <si>
    <t>*En este cálculo de alineación no se consideran las actividades no aplicables</t>
  </si>
  <si>
    <t>Tabla de equivalencia entre las actividades de la taxonomía y el MRV. Para las actividades de uso de suelo, la equivalencia se determinó evaluando las prácticas incluidas en cada actividad elegible.</t>
  </si>
  <si>
    <t>Conservación, manejo y aprovechamiento sostenible de los bosques naturales (práctica: Monitoreo y control de los bosques naturales)</t>
  </si>
  <si>
    <t>Reducción de la deforestación, de la degradación de bosques natulares y otros riesgos forestales (todas las prácticas)</t>
  </si>
  <si>
    <t>Conservación, manejo y aprovechamiento sostenible de los bosques naturales (todas las prácticas)</t>
  </si>
  <si>
    <t>Reducción de la deforestación, de la degradación de bosques natulares y otros riesgos forestales (práctica: Manejo y control del bosque - programas de gestión del bosque para disminuir los riesgos de quema ilegal)</t>
  </si>
  <si>
    <t>Conservación, manejo y aprovechamiento sostenible de los bosques naturales (práctica: Eficiencia energética con energías limpias)</t>
  </si>
  <si>
    <t>Conservación, manejo y aprovechamiento sostenible de los bosques naturales (Práctica: Integración de servicios ecosistémicos - captura de carbono)</t>
  </si>
  <si>
    <t>Conservación, manejo y aprovechamiento sostenible de los bosques naturales (práctica: Desarrollo de viveros y control de plagas para mantener las especies de los bosques naturales)
Reforestación con fines comerciales (práctica: Manejo de fertilizantes y control de plagas y enfermedades)</t>
  </si>
  <si>
    <t>Restauración de suelos forestales degradados (práctica: Recuperación y manejo del suelo)</t>
  </si>
  <si>
    <t>Reducción de la deforestación, de la degradación de bosques naturales y otros riesgos forestales (práctica: Normatividad e institucionalidad forestal)</t>
  </si>
  <si>
    <t>Conservación, manejo y aprovechamiento sostenible de los bosques naturales (prácticas: Gestión de los bosques naturales)</t>
  </si>
  <si>
    <t>Reforestación con fines comerciales (todas las prácticas)</t>
  </si>
  <si>
    <t>Conservación, manejo y aprovechamiento sostenible de los bosques naturales (prácticas: Productos no maderables y servicios relacionados)
Reducción de la deforestación, de la degradación de bosques naturales y otros riesgos forestales (práctica: Desarrollo de la base productiva y de mercado para productos no maderables y servicios del bosque)
Reforestación con fines comerciales (todas las prácticas)</t>
  </si>
  <si>
    <t>Reducción de la deforestación, de la degradación de bosques natulares y otros riesgos forestales (práctica: Sistemas de monitoreo y control de la cobertura boscosa)
Conservación, manejo y aprovechamiento sostenible de los bosques naturales (práctica: Monitoreo y control de los bosques naturales)</t>
  </si>
  <si>
    <t>Reducción de la deforestación, de la degradación de bosques naturales y otros riesgos forestales (práctica: Integración de servicios ecosistémicos - pagos por servicios ambientales)
Restauración de suelos forestales degradados (práctica: Integración de servicios ecosistémicos - pagos por servicios ambientales)
Conservación, manejo y aprovechamiento sostenible de los bosques naturales (prácticas: ntegración de servicios ecosistémicos - pagos por servicios ambientales)
Reforestación con fines comerciales (práctica: integración de servicios ecosistémicos - pagos por servicios ambientales)</t>
  </si>
  <si>
    <t>Reducción de la deforestación, de la degradación de bosques natulares y otros riesgos forestales (práctica: Manejo y control del bosque - programas de gestión del bosque para disminuir los riesgos (derivados del cambio climático) y desarrollar estrategias de control.)</t>
  </si>
  <si>
    <t>Agricultura
Suministro y tratamiento de agua</t>
  </si>
  <si>
    <t>Inversiones y prácticas para la transición hacia la agricultura ecológica (todas las prácticas)</t>
  </si>
  <si>
    <t>Las prácticas de formación y asistencia técnica únicamente se abordan desde el sector forestal</t>
  </si>
  <si>
    <t>Ganadería
Agricultura</t>
  </si>
  <si>
    <t>Inversiones y prácticas para la transición hacia la ganadería sostenible (todas las prácticas)
Inversiones y prácticas para la transición hacia la agricultura sostenible (todas las prácticas)</t>
  </si>
  <si>
    <t>La taxonomía no aborda temas de seguros o incentivos tributarios</t>
  </si>
  <si>
    <t>Inversiones y prácticas para la transición hacia la ganadería sostenible: (todas las prácticas)</t>
  </si>
  <si>
    <t>Inversiones y prácticas para la transición hacia la ganadería sostenible: (práctica de adopción tecnológica complementaria: biodigestores para el manejo integral del estiercol)</t>
  </si>
  <si>
    <t>Inversiones y prácticas para la transición hacia la ganadería sostenible: (práctica intermedia: Bienestar animal (excluye aspectos sanitarios)</t>
  </si>
  <si>
    <t>Las prácticas del sector ganadería proprenden por el logro de los objetivos de mitigación y adaptación al cambio climático de forma transversal</t>
  </si>
  <si>
    <t>Las prácticas del sector ganadería proprenden por el logro de los objetivos de mitigación y adaptación al cambio climático y demás objetivos ambientales de forma transversal, incluyendo temas de bienestar animal.</t>
  </si>
  <si>
    <t>La Taxonomía no aborda temas de incentivos económicos</t>
  </si>
  <si>
    <t>Inversiones y prácticas para la transición hacia la ganadería sostenible: (práctica básica: División y rotación de potreros)</t>
  </si>
  <si>
    <t xml:space="preserve">Actividad aún no desarrollada en la Taxonomía Verde </t>
  </si>
  <si>
    <t>Inversiones y prácticas para la transición hacia la agricultura sostenible: (prácticas intermedia: Gestión de residuos y tratamiento del agua contaminada con desechos orgánicos, y adopciones tecnológicas complementarias que incluye biodigestores</t>
  </si>
  <si>
    <t>Inversiones y prácticas para la transición hacia la agricultura sostenible: (práctica básica: conservación del suelo; criterios de elegibilidad: buenas prácticas de labranza)</t>
  </si>
  <si>
    <t>Inversiones y prácticas para la transición hacia la agricultura sostenible: (prácticas básicas: conservación del suelo y gestión de recurso hídrico)</t>
  </si>
  <si>
    <t>Inversiones y prácticas para la transición hacia la ganadería sostenible: (práctica avanzada: Sistemas silvopastoriles intensivos (SSPI))</t>
  </si>
  <si>
    <t>Inversiones y prácticas para la transición hacia la agricultura ecológica (Práctica básica: Control de plagas y enfermedades)</t>
  </si>
  <si>
    <t>Inversiones y prácticas para la transición hacia la agricultura ecológica (práctica básica: gestión de fertilizantes)</t>
  </si>
  <si>
    <t>Inversiones y prácticas para la transición hacia la agricultura ecológica: (práctica de adopciones tecnológicas complementarias)</t>
  </si>
  <si>
    <t>Ahorro energético y energías limpias - mejorar el mantenimiento de los equipos y las rutinas para el ahorro de combustible y procurar energías limpias para la generación de energía</t>
  </si>
  <si>
    <t>Inversiones y prácticas para la transición hacia la agricultura ecológica (prácticas avanzadas o transformativas: Mejoramiento del material genético en semillas y material reproductivo. Biotecnología en cadenas productivas agrícolas)</t>
  </si>
  <si>
    <t>Inversiones y prácticas para la transición hacia la agricultura ecológica (práctica básica: Gestión de recursos hídricos)
Inversiones para el uso eficiente del agua</t>
  </si>
  <si>
    <t>Pueden aplicar dos actividades de la Taxonomía</t>
  </si>
  <si>
    <t>Inversiones y prácticas para la transición hacia la agricultura ecológica (prácticas de adopciones tecnológicas complementarias: biodigestores y Ahorro energético y energías limpias)</t>
  </si>
  <si>
    <t>Inversiones y prácticas para la transición hacia la agricultura ecológica (prácticas avanzadas o transformativas: Paso de cultivos transitorios o pasturas a sistemas agroforestales (p. ej., a cacao, frutales o forestería) y agrosilvopastoriles)</t>
  </si>
  <si>
    <t>Reforestación con fines comerciales (prácticas intermedias: Caminos o carreteables forestales, Enriquecimiento de la plantación forestal con corredores biológicos o en policultivos)
Restauración de suelos forestales degradados (práctica básica: Restauración ecológica - mejorar conectividad)</t>
  </si>
  <si>
    <t>Aplica para los dos sectores</t>
  </si>
  <si>
    <t xml:space="preserve">Nota 1: El porcentaje de alineación de criterios esta calculado sobre el total de activiades que esta completamente y parcialmente alineadas, y no con las activiades adicionales o no alineadas.
</t>
  </si>
  <si>
    <t>Nota:  En la taxonomía de EU el principal objetivo es mitigación y desarrolla únicamente el sector forestal de manera diferenciada, mientras que la taxonomía de Colombia atiende cinco objetivos ambientales de forma transversal y desarrolla dos sectores más (agricultura y ganadería); por lo tanto únicamente es posible la evaluación de alineación a nivel actividad en el sector forestal</t>
  </si>
  <si>
    <t>Tabla 9 (tabla 3.12 documento técnico Uso de suelos) Conservación, manejo y aprovechamiento sostenible de los bosques naturales</t>
  </si>
  <si>
    <t>Desarrollo tecnológico, asistencia técnica e infraestructura básica (práctica: Modelos forestales sostenibles y formación de personal capacitado)</t>
  </si>
  <si>
    <t>Caminos o carreteables forestales.</t>
  </si>
  <si>
    <t>Tabla 8 (tabla 3.11 documento técnico Uso de suelos) Restauració́n de suelos forestales degradados</t>
  </si>
  <si>
    <t>Inversiones y prácticas para la transición hacia la agricultura ecológica y para la ganadería sostenible: (práctica de adopciones tecnológicas complementarias - biodigestores y energías limpias-)</t>
  </si>
  <si>
    <t>No se especifica una práctica de medición de GEI, sin embargo, las prácticas del sector ganadería proprenden por el logro de mitigación de GEI (Ej: energías limpias)</t>
  </si>
  <si>
    <t>Las prácticas del sector ganadería proprenden por el logro de mitigación de GEI (Ej: energías limpias)</t>
  </si>
  <si>
    <t>Conservación, manejo y aprovechamiento sostenible de los bosques naturales (práctica: gestión de los bosques naturales)</t>
  </si>
  <si>
    <t>Conservación, manejo y aprovechamiento sostenible de los bosques naturales (Práctica: Integración de servicios ecosistémicos)
Reforestación con fines comerciales (práctica: Integración de servicios ecosistémicos)
Reducción de la deforestación, de la degradación de bosques naturales y otros riesgos forestales (práctica: Integración de servicios ecosistémicos)
Restauración de suelos forestales degradados (práctica: Integración de servicios ecosistémicos)</t>
  </si>
  <si>
    <t>Conservación, manejo y aprovechamiento sostenible de los bosques naturales (prácticas: Gestión de los bosques naturales).
Conservación, manejo y aprovechamiento sostenible de los bosques naturales (Práctica: Integración de servicios ecosistémicos)
Reforestación con fines comerciales (práctica: Integración de servicios ecosistémicos)
Reducción de la deforestación, de la degradación de bosques naturales y otros riesgos forestales (práctica: Integración de servicios ecosistémicos)
Restauración de suelos forestales degradados (práctica: Integración de servicios ecosistémicos)</t>
  </si>
  <si>
    <t>Residuos</t>
  </si>
  <si>
    <t>Conservación, manejo y aprovechamiento de bosque naturales</t>
  </si>
  <si>
    <t>Requisitos de cumplimiento generales</t>
  </si>
  <si>
    <t>Se presentan en detalle los criterios de elegibilidad para cada actividad de mitigación y otros requisitos de cumplimiento</t>
  </si>
  <si>
    <t>Requisitos de cumplimiento específicos</t>
  </si>
  <si>
    <t>Última actualización: 29-12-2022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</si>
</sst>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d/m"/>
    <numFmt numFmtId="165" formatCode="m\,\ d"/>
    <numFmt numFmtId="166" formatCode="_-* #,##0_-;\-* #,##0_-;_-* &quot;-&quot;??_-;_-@_-"/>
    <numFmt numFmtId="167" formatCode="0.0%"/>
  </numFmts>
  <fonts count="36" x14ac:knownFonts="1">
    <font>
      <sz val="11"/>
      <color theme="1"/>
      <name val="Arial"/>
      <family val="2"/>
    </font>
    <font>
      <sz val="11"/>
      <color theme="1"/>
      <name val="Calibri"/>
      <family val="2"/>
    </font>
    <font>
      <b/>
      <sz val="11"/>
      <color theme="1"/>
      <name val="Calibri"/>
      <family val="2"/>
    </font>
    <font>
      <b/>
      <sz val="11"/>
      <color rgb="FF000000"/>
      <name val="Calibri"/>
      <family val="2"/>
    </font>
    <font>
      <sz val="11"/>
      <color rgb="FF000000"/>
      <name val="Calibri"/>
      <family val="2"/>
    </font>
    <font>
      <sz val="11"/>
      <name val="Arial"/>
      <family val="2"/>
    </font>
    <font>
      <b/>
      <sz val="11"/>
      <color theme="1"/>
      <name val="Arial"/>
      <family val="2"/>
    </font>
    <font>
      <b/>
      <sz val="12"/>
      <color theme="1"/>
      <name val="Calibri"/>
      <family val="2"/>
    </font>
    <font>
      <b/>
      <sz val="11"/>
      <color rgb="FFFFFFFF"/>
      <name val="Calibri"/>
      <family val="2"/>
    </font>
    <font>
      <b/>
      <sz val="11"/>
      <color theme="0"/>
      <name val="Calibri"/>
      <family val="2"/>
    </font>
    <font>
      <sz val="11"/>
      <color rgb="FF231F20"/>
      <name val="Calibri"/>
      <family val="2"/>
    </font>
    <font>
      <b/>
      <sz val="12"/>
      <color rgb="FF000000"/>
      <name val="Calibri"/>
      <family val="2"/>
    </font>
    <font>
      <sz val="12"/>
      <color rgb="FF000000"/>
      <name val="Calibri"/>
      <family val="2"/>
    </font>
    <font>
      <sz val="11"/>
      <color theme="1"/>
      <name val="Calibri"/>
      <family val="2"/>
      <scheme val="minor"/>
    </font>
    <font>
      <sz val="11"/>
      <color theme="1"/>
      <name val="Calibri Light"/>
      <family val="2"/>
    </font>
    <font>
      <b/>
      <sz val="11"/>
      <color theme="1"/>
      <name val="Calibri Light"/>
      <family val="2"/>
    </font>
    <font>
      <b/>
      <sz val="11"/>
      <color rgb="FF000000"/>
      <name val="Calibri Light"/>
      <family val="2"/>
    </font>
    <font>
      <sz val="11"/>
      <color rgb="FF000000"/>
      <name val="Calibri Light"/>
      <family val="2"/>
    </font>
    <font>
      <b/>
      <u/>
      <sz val="11"/>
      <color theme="1"/>
      <name val="Calibri Light"/>
      <family val="2"/>
    </font>
    <font>
      <u/>
      <sz val="11"/>
      <color theme="10"/>
      <name val="Calibri Light"/>
      <family val="2"/>
    </font>
    <font>
      <sz val="11"/>
      <color rgb="FFFFFFFF"/>
      <name val="Calibri Light"/>
      <family val="2"/>
    </font>
    <font>
      <b/>
      <sz val="12"/>
      <color rgb="FF000000"/>
      <name val="Calibri Light"/>
      <family val="2"/>
    </font>
    <font>
      <b/>
      <sz val="11"/>
      <color rgb="FFFFFFFF"/>
      <name val="Calibri Light"/>
      <family val="2"/>
    </font>
    <font>
      <b/>
      <sz val="11"/>
      <color theme="0"/>
      <name val="Calibri Light"/>
      <family val="2"/>
    </font>
    <font>
      <sz val="11"/>
      <name val="Calibri Light"/>
      <family val="2"/>
    </font>
    <font>
      <sz val="11"/>
      <color rgb="FFFF0000"/>
      <name val="Calibri Light"/>
      <family val="2"/>
    </font>
    <font>
      <i/>
      <sz val="11"/>
      <color rgb="FF000000"/>
      <name val="Calibri Light"/>
      <family val="2"/>
    </font>
    <font>
      <sz val="11"/>
      <color rgb="FF231F20"/>
      <name val="Calibri Light"/>
      <family val="2"/>
    </font>
    <font>
      <sz val="11"/>
      <color rgb="FF333333"/>
      <name val="Calibri Light"/>
      <family val="2"/>
    </font>
    <font>
      <b/>
      <sz val="11"/>
      <color rgb="FF231F20"/>
      <name val="Calibri Light"/>
      <family val="2"/>
    </font>
    <font>
      <b/>
      <sz val="11"/>
      <color rgb="FF765C1E"/>
      <name val="Calibri Light"/>
      <family val="2"/>
    </font>
    <font>
      <u/>
      <sz val="11"/>
      <color rgb="FF000000"/>
      <name val="Calibri Light"/>
      <family val="2"/>
    </font>
    <font>
      <b/>
      <sz val="12"/>
      <color theme="1"/>
      <name val="Calibri Light"/>
      <family val="2"/>
    </font>
    <font>
      <u/>
      <sz val="11"/>
      <color theme="10"/>
      <name val="Arial"/>
      <family val="2"/>
    </font>
    <font>
      <i/>
      <sz val="8"/>
      <color theme="1"/>
      <name val="Arial"/>
      <family val="2"/>
    </font>
    <font>
      <sz val="11"/>
      <color theme="1"/>
      <name val="Arial"/>
      <family val="2"/>
    </font>
  </fonts>
  <fills count="77">
    <fill>
      <patternFill patternType="none"/>
    </fill>
    <fill>
      <patternFill patternType="gray125"/>
    </fill>
    <fill>
      <patternFill patternType="solid">
        <fgColor rgb="FFC9DAF8"/>
        <bgColor indexed="64"/>
      </patternFill>
    </fill>
    <fill>
      <patternFill patternType="solid">
        <fgColor rgb="FFE06666"/>
        <bgColor indexed="64"/>
      </patternFill>
    </fill>
    <fill>
      <patternFill patternType="solid">
        <fgColor rgb="FFFF9900"/>
        <bgColor indexed="64"/>
      </patternFill>
    </fill>
    <fill>
      <patternFill patternType="solid">
        <fgColor rgb="FFD9D2E9"/>
        <bgColor indexed="64"/>
      </patternFill>
    </fill>
    <fill>
      <patternFill patternType="solid">
        <fgColor rgb="FFCFE2F3"/>
        <bgColor indexed="64"/>
      </patternFill>
    </fill>
    <fill>
      <patternFill patternType="solid">
        <fgColor rgb="FFD0E0E3"/>
        <bgColor indexed="64"/>
      </patternFill>
    </fill>
    <fill>
      <patternFill patternType="solid">
        <fgColor rgb="FFEAD1DC"/>
        <bgColor indexed="64"/>
      </patternFill>
    </fill>
    <fill>
      <patternFill patternType="solid">
        <fgColor rgb="FFD9D9D9"/>
        <bgColor indexed="64"/>
      </patternFill>
    </fill>
    <fill>
      <patternFill patternType="solid">
        <fgColor rgb="FF000000"/>
        <bgColor indexed="64"/>
      </patternFill>
    </fill>
    <fill>
      <patternFill patternType="solid">
        <fgColor rgb="FFCCCCCC"/>
        <bgColor indexed="64"/>
      </patternFill>
    </fill>
    <fill>
      <patternFill patternType="solid">
        <fgColor rgb="FFFFFFFF"/>
        <bgColor indexed="64"/>
      </patternFill>
    </fill>
    <fill>
      <patternFill patternType="solid">
        <fgColor theme="9" tint="0.59996337778862885"/>
        <bgColor indexed="64"/>
      </patternFill>
    </fill>
    <fill>
      <patternFill patternType="solid">
        <fgColor theme="0"/>
        <bgColor indexed="64"/>
      </patternFill>
    </fill>
    <fill>
      <patternFill patternType="solid">
        <fgColor theme="7"/>
        <bgColor indexed="64"/>
      </patternFill>
    </fill>
    <fill>
      <patternFill patternType="solid">
        <fgColor theme="4" tint="0.59996337778862885"/>
        <bgColor indexed="64"/>
      </patternFill>
    </fill>
    <fill>
      <patternFill patternType="solid">
        <fgColor theme="9" tint="0.59996337778862885"/>
        <bgColor indexed="64"/>
      </patternFill>
    </fill>
    <fill>
      <patternFill patternType="solid">
        <fgColor rgb="FFE16666"/>
        <bgColor indexed="64"/>
      </patternFill>
    </fill>
    <fill>
      <patternFill patternType="solid">
        <fgColor rgb="FFBF9000"/>
        <bgColor indexed="64"/>
      </patternFill>
    </fill>
    <fill>
      <patternFill patternType="solid">
        <fgColor rgb="FFF2F8F0"/>
        <bgColor indexed="64"/>
      </patternFill>
    </fill>
    <fill>
      <patternFill patternType="solid">
        <fgColor rgb="FFFFF1CE"/>
        <bgColor indexed="64"/>
      </patternFill>
    </fill>
    <fill>
      <patternFill patternType="solid">
        <fgColor rgb="FFFDEADE"/>
        <bgColor indexed="64"/>
      </patternFill>
    </fill>
    <fill>
      <patternFill patternType="solid">
        <fgColor rgb="FFE0F2F3"/>
        <bgColor indexed="64"/>
      </patternFill>
    </fill>
    <fill>
      <patternFill patternType="solid">
        <fgColor rgb="FFF3E0ED"/>
        <bgColor indexed="64"/>
      </patternFill>
    </fill>
    <fill>
      <patternFill patternType="solid">
        <fgColor rgb="FFF1E5E6"/>
        <bgColor indexed="64"/>
      </patternFill>
    </fill>
    <fill>
      <patternFill patternType="solid">
        <fgColor rgb="FFD6D8D7"/>
        <bgColor indexed="64"/>
      </patternFill>
    </fill>
    <fill>
      <patternFill patternType="solid">
        <fgColor rgb="FFFCEADE"/>
        <bgColor indexed="64"/>
      </patternFill>
    </fill>
    <fill>
      <patternFill patternType="solid">
        <fgColor rgb="FFE0EFDC"/>
        <bgColor indexed="64"/>
      </patternFill>
    </fill>
    <fill>
      <patternFill patternType="solid">
        <fgColor rgb="FFE5DCED"/>
        <bgColor indexed="64"/>
      </patternFill>
    </fill>
    <fill>
      <patternFill patternType="solid">
        <fgColor rgb="FFEAF3F9"/>
        <bgColor indexed="64"/>
      </patternFill>
    </fill>
    <fill>
      <patternFill patternType="solid">
        <fgColor theme="4"/>
        <bgColor indexed="64"/>
      </patternFill>
    </fill>
    <fill>
      <patternFill patternType="solid">
        <fgColor rgb="FF7030A0"/>
        <bgColor indexed="64"/>
      </patternFill>
    </fill>
    <fill>
      <patternFill patternType="solid">
        <fgColor rgb="FFED7D31"/>
        <bgColor indexed="64"/>
      </patternFill>
    </fill>
    <fill>
      <patternFill patternType="solid">
        <fgColor rgb="FFDA9E72"/>
        <bgColor indexed="64"/>
      </patternFill>
    </fill>
    <fill>
      <patternFill patternType="solid">
        <fgColor rgb="FFC8E2AE"/>
        <bgColor indexed="64"/>
      </patternFill>
    </fill>
    <fill>
      <patternFill patternType="solid">
        <fgColor rgb="FF70AD47"/>
        <bgColor indexed="64"/>
      </patternFill>
    </fill>
    <fill>
      <patternFill patternType="solid">
        <fgColor rgb="FFD7E9C3"/>
        <bgColor indexed="64"/>
      </patternFill>
    </fill>
    <fill>
      <patternFill patternType="solid">
        <fgColor rgb="FF7B6C9E"/>
        <bgColor indexed="64"/>
      </patternFill>
    </fill>
    <fill>
      <patternFill patternType="solid">
        <fgColor rgb="FF808080"/>
        <bgColor indexed="64"/>
      </patternFill>
    </fill>
    <fill>
      <patternFill patternType="solid">
        <fgColor rgb="FF63964D"/>
        <bgColor indexed="64"/>
      </patternFill>
    </fill>
    <fill>
      <patternFill patternType="solid">
        <fgColor rgb="FF9DD192"/>
        <bgColor indexed="64"/>
      </patternFill>
    </fill>
    <fill>
      <patternFill patternType="solid">
        <fgColor rgb="FFC0E0B8"/>
        <bgColor indexed="64"/>
      </patternFill>
    </fill>
    <fill>
      <patternFill patternType="solid">
        <fgColor rgb="FFFFE699"/>
        <bgColor indexed="64"/>
      </patternFill>
    </fill>
    <fill>
      <patternFill patternType="solid">
        <fgColor rgb="FF765C1E"/>
        <bgColor indexed="64"/>
      </patternFill>
    </fill>
    <fill>
      <patternFill patternType="solid">
        <fgColor rgb="FFB88C27"/>
        <bgColor indexed="64"/>
      </patternFill>
    </fill>
    <fill>
      <patternFill patternType="solid">
        <fgColor rgb="FFFFD76C"/>
        <bgColor indexed="64"/>
      </patternFill>
    </fill>
    <fill>
      <patternFill patternType="solid">
        <fgColor rgb="FFFFE396"/>
        <bgColor indexed="64"/>
      </patternFill>
    </fill>
    <fill>
      <patternFill patternType="solid">
        <fgColor rgb="FF5B9BD5"/>
        <bgColor indexed="64"/>
      </patternFill>
    </fill>
    <fill>
      <patternFill patternType="solid">
        <fgColor rgb="FF2F79B7"/>
        <bgColor indexed="64"/>
      </patternFill>
    </fill>
    <fill>
      <patternFill patternType="solid">
        <fgColor rgb="FF9FC5E8"/>
        <bgColor indexed="64"/>
      </patternFill>
    </fill>
    <fill>
      <patternFill patternType="solid">
        <fgColor rgb="FFAED0E7"/>
        <bgColor indexed="64"/>
      </patternFill>
    </fill>
    <fill>
      <patternFill patternType="solid">
        <fgColor rgb="FFD2E5F2"/>
        <bgColor indexed="64"/>
      </patternFill>
    </fill>
    <fill>
      <patternFill patternType="solid">
        <fgColor rgb="FF708FA7"/>
        <bgColor indexed="64"/>
      </patternFill>
    </fill>
    <fill>
      <patternFill patternType="solid">
        <fgColor rgb="FFEEF6EC"/>
        <bgColor indexed="64"/>
      </patternFill>
    </fill>
    <fill>
      <patternFill patternType="solid">
        <fgColor rgb="FF9793B7"/>
        <bgColor indexed="64"/>
      </patternFill>
    </fill>
    <fill>
      <patternFill patternType="solid">
        <fgColor rgb="FFB0AAD4"/>
        <bgColor indexed="64"/>
      </patternFill>
    </fill>
    <fill>
      <patternFill patternType="solid">
        <fgColor rgb="FF7F65AC"/>
        <bgColor indexed="64"/>
      </patternFill>
    </fill>
    <fill>
      <patternFill patternType="solid">
        <fgColor rgb="FFB2B5B5"/>
        <bgColor indexed="64"/>
      </patternFill>
    </fill>
    <fill>
      <patternFill patternType="solid">
        <fgColor rgb="FF9A9D9D"/>
        <bgColor indexed="64"/>
      </patternFill>
    </fill>
    <fill>
      <patternFill patternType="solid">
        <fgColor rgb="FFD1AFB9"/>
        <bgColor indexed="64"/>
      </patternFill>
    </fill>
    <fill>
      <patternFill patternType="solid">
        <fgColor rgb="FFD582B6"/>
        <bgColor indexed="64"/>
      </patternFill>
    </fill>
    <fill>
      <patternFill patternType="solid">
        <fgColor rgb="FFC897A1"/>
        <bgColor indexed="64"/>
      </patternFill>
    </fill>
    <fill>
      <patternFill patternType="solid">
        <fgColor rgb="FFC1C3C2"/>
        <bgColor indexed="64"/>
      </patternFill>
    </fill>
    <fill>
      <patternFill patternType="solid">
        <fgColor rgb="FFCFD1D1"/>
        <bgColor indexed="64"/>
      </patternFill>
    </fill>
    <fill>
      <patternFill patternType="solid">
        <fgColor rgb="FFDDDEDD"/>
        <bgColor indexed="64"/>
      </patternFill>
    </fill>
    <fill>
      <patternFill patternType="solid">
        <fgColor rgb="FFF8CBAD"/>
        <bgColor indexed="64"/>
      </patternFill>
    </fill>
    <fill>
      <patternFill patternType="solid">
        <fgColor rgb="FF9BC2E6"/>
        <bgColor indexed="64"/>
      </patternFill>
    </fill>
    <fill>
      <patternFill patternType="solid">
        <fgColor rgb="FFD38E9D"/>
        <bgColor indexed="64"/>
      </patternFill>
    </fill>
    <fill>
      <patternFill patternType="solid">
        <fgColor rgb="FFFF3399"/>
        <bgColor indexed="64"/>
      </patternFill>
    </fill>
    <fill>
      <patternFill patternType="solid">
        <fgColor rgb="FFFDDFCE"/>
        <bgColor indexed="64"/>
      </patternFill>
    </fill>
    <fill>
      <patternFill patternType="solid">
        <fgColor rgb="FF84CAD7"/>
        <bgColor indexed="64"/>
      </patternFill>
    </fill>
    <fill>
      <patternFill patternType="solid">
        <fgColor rgb="FFA9DAE2"/>
        <bgColor indexed="64"/>
      </patternFill>
    </fill>
    <fill>
      <patternFill patternType="solid">
        <fgColor rgb="FFD3A0C1"/>
        <bgColor indexed="64"/>
      </patternFill>
    </fill>
    <fill>
      <patternFill patternType="solid">
        <fgColor rgb="FFF3AA81"/>
        <bgColor indexed="64"/>
      </patternFill>
    </fill>
    <fill>
      <patternFill patternType="solid">
        <fgColor rgb="FFF7C5A6"/>
        <bgColor indexed="64"/>
      </patternFill>
    </fill>
    <fill>
      <patternFill patternType="solid">
        <fgColor theme="4" tint="0.39997558519241921"/>
        <bgColor indexed="64"/>
      </patternFill>
    </fill>
  </fills>
  <borders count="3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top style="thin">
        <color auto="1"/>
      </top>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right/>
      <top/>
      <bottom style="thin">
        <color rgb="FF000000"/>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auto="1"/>
      </left>
      <right/>
      <top style="thin">
        <color rgb="FF000000"/>
      </top>
      <bottom/>
      <diagonal/>
    </border>
    <border>
      <left style="thin">
        <color auto="1"/>
      </left>
      <right/>
      <top/>
      <bottom style="thin">
        <color rgb="FF000000"/>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right/>
      <top style="thin">
        <color rgb="FFABABAB"/>
      </top>
      <bottom/>
      <diagonal/>
    </border>
    <border>
      <left style="thin">
        <color rgb="FFABABAB"/>
      </left>
      <right style="thin">
        <color rgb="FFABABAB"/>
      </right>
      <top style="thin">
        <color rgb="FFABABAB"/>
      </top>
      <bottom/>
      <diagonal/>
    </border>
    <border>
      <left style="thin">
        <color rgb="FFABABAB"/>
      </left>
      <right/>
      <top/>
      <bottom/>
      <diagonal/>
    </border>
    <border>
      <left style="thin">
        <color rgb="FFABABAB"/>
      </left>
      <right style="thin">
        <color rgb="FFABABAB"/>
      </right>
      <top/>
      <bottom/>
      <diagonal/>
    </border>
    <border>
      <left style="thin">
        <color rgb="FFABABAB"/>
      </left>
      <right/>
      <top style="thin">
        <color rgb="FFABABAB"/>
      </top>
      <bottom style="thin">
        <color rgb="FFABABAB"/>
      </bottom>
      <diagonal/>
    </border>
    <border>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s>
  <cellStyleXfs count="6">
    <xf numFmtId="0" fontId="0" fillId="0" borderId="0"/>
    <xf numFmtId="0" fontId="35" fillId="0" borderId="0"/>
    <xf numFmtId="0" fontId="13" fillId="0" borderId="0"/>
    <xf numFmtId="9" fontId="35" fillId="0" borderId="0" applyFont="0" applyFill="0" applyBorder="0" applyAlignment="0" applyProtection="0"/>
    <xf numFmtId="0" fontId="33" fillId="0" borderId="0" applyNumberFormat="0" applyFill="0" applyBorder="0" applyAlignment="0" applyProtection="0"/>
    <xf numFmtId="43" fontId="35" fillId="0" borderId="0" applyFont="0" applyFill="0" applyBorder="0" applyAlignment="0" applyProtection="0"/>
  </cellStyleXfs>
  <cellXfs count="615">
    <xf numFmtId="0" fontId="0" fillId="0" borderId="0" xfId="0"/>
    <xf numFmtId="0" fontId="1" fillId="0" borderId="0" xfId="0" applyFont="1"/>
    <xf numFmtId="0" fontId="2" fillId="0" borderId="0" xfId="0" applyFont="1"/>
    <xf numFmtId="0" fontId="7" fillId="2" borderId="1" xfId="0" applyFont="1" applyFill="1" applyBorder="1" applyAlignment="1">
      <alignment horizontal="center" vertical="center" wrapText="1"/>
    </xf>
    <xf numFmtId="0" fontId="1" fillId="0" borderId="1" xfId="0" applyFont="1" applyBorder="1"/>
    <xf numFmtId="0" fontId="11" fillId="3"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0" borderId="0" xfId="0" applyFont="1" applyAlignment="1">
      <alignment horizontal="center" vertical="center" wrapText="1"/>
    </xf>
    <xf numFmtId="0" fontId="11" fillId="2" borderId="2" xfId="0" applyFont="1" applyFill="1" applyBorder="1" applyAlignment="1">
      <alignment horizontal="center" vertical="center" wrapText="1"/>
    </xf>
    <xf numFmtId="0" fontId="9" fillId="10" borderId="1" xfId="1" applyFont="1" applyFill="1" applyBorder="1" applyAlignment="1">
      <alignment horizontal="center" vertical="center" wrapText="1"/>
    </xf>
    <xf numFmtId="0" fontId="35" fillId="0" borderId="0" xfId="1"/>
    <xf numFmtId="0" fontId="2" fillId="0" borderId="0" xfId="1" applyFont="1" applyAlignment="1">
      <alignment vertical="center" wrapText="1"/>
    </xf>
    <xf numFmtId="0" fontId="2" fillId="11" borderId="1" xfId="1" applyFont="1" applyFill="1" applyBorder="1" applyAlignment="1">
      <alignment horizontal="center" vertical="center" wrapText="1"/>
    </xf>
    <xf numFmtId="0" fontId="3" fillId="11" borderId="1" xfId="1" applyFont="1" applyFill="1" applyBorder="1" applyAlignment="1">
      <alignment horizontal="center" vertical="center" wrapText="1"/>
    </xf>
    <xf numFmtId="0" fontId="2" fillId="11" borderId="3" xfId="1" applyFont="1" applyFill="1" applyBorder="1" applyAlignment="1">
      <alignment horizontal="center" vertical="center" wrapText="1"/>
    </xf>
    <xf numFmtId="0" fontId="1" fillId="0" borderId="0" xfId="1" applyFont="1" applyAlignment="1">
      <alignment horizontal="left" vertical="center" wrapText="1"/>
    </xf>
    <xf numFmtId="0" fontId="4" fillId="0" borderId="1" xfId="1" applyFont="1" applyBorder="1" applyAlignment="1">
      <alignment horizontal="center" vertical="center" wrapText="1"/>
    </xf>
    <xf numFmtId="0" fontId="4" fillId="0" borderId="1" xfId="1" applyFont="1" applyBorder="1" applyAlignment="1">
      <alignment vertical="center" wrapText="1"/>
    </xf>
    <xf numFmtId="0" fontId="4" fillId="0" borderId="1" xfId="1" applyFont="1" applyBorder="1" applyAlignment="1">
      <alignment vertical="top" wrapText="1"/>
    </xf>
    <xf numFmtId="0" fontId="4" fillId="0" borderId="1" xfId="1" applyFont="1" applyBorder="1" applyAlignment="1">
      <alignment horizontal="left" vertical="top" wrapText="1"/>
    </xf>
    <xf numFmtId="0" fontId="1" fillId="0" borderId="0" xfId="1" applyFont="1" applyAlignment="1">
      <alignment wrapText="1"/>
    </xf>
    <xf numFmtId="0" fontId="4" fillId="0" borderId="1" xfId="1" quotePrefix="1" applyFont="1" applyBorder="1" applyAlignment="1">
      <alignment horizontal="left" vertical="top" wrapText="1"/>
    </xf>
    <xf numFmtId="0" fontId="1" fillId="0" borderId="1" xfId="1" applyFont="1" applyBorder="1" applyAlignment="1">
      <alignment horizontal="left" vertical="top" wrapText="1"/>
    </xf>
    <xf numFmtId="0" fontId="1" fillId="0" borderId="1" xfId="1" applyFont="1" applyBorder="1" applyAlignment="1">
      <alignment vertical="top" wrapText="1"/>
    </xf>
    <xf numFmtId="0" fontId="1" fillId="0" borderId="4" xfId="1" applyFont="1" applyBorder="1" applyAlignment="1">
      <alignment horizontal="left" vertical="top" wrapText="1"/>
    </xf>
    <xf numFmtId="0" fontId="4" fillId="0" borderId="1" xfId="1" applyFont="1" applyBorder="1" applyAlignment="1">
      <alignment horizontal="left" vertical="center" wrapText="1"/>
    </xf>
    <xf numFmtId="0" fontId="4" fillId="0" borderId="1" xfId="1" quotePrefix="1" applyFont="1" applyBorder="1" applyAlignment="1">
      <alignment horizontal="left" vertical="center" wrapText="1"/>
    </xf>
    <xf numFmtId="0" fontId="4" fillId="0" borderId="1" xfId="1" quotePrefix="1" applyFont="1" applyBorder="1" applyAlignment="1">
      <alignment vertical="top" wrapText="1"/>
    </xf>
    <xf numFmtId="0" fontId="1" fillId="0" borderId="0" xfId="1" applyFont="1"/>
    <xf numFmtId="0" fontId="4" fillId="12" borderId="1" xfId="1" applyFont="1" applyFill="1" applyBorder="1" applyAlignment="1">
      <alignment vertical="top" wrapText="1"/>
    </xf>
    <xf numFmtId="0" fontId="1" fillId="0" borderId="1" xfId="1" quotePrefix="1" applyFont="1" applyBorder="1" applyAlignment="1">
      <alignment horizontal="left" vertical="top" wrapText="1"/>
    </xf>
    <xf numFmtId="0" fontId="10" fillId="0" borderId="4" xfId="1" applyFont="1" applyBorder="1" applyAlignment="1">
      <alignment horizontal="left" vertical="top" wrapText="1"/>
    </xf>
    <xf numFmtId="0" fontId="1" fillId="0" borderId="0" xfId="1" applyFont="1" applyAlignment="1">
      <alignment horizontal="center"/>
    </xf>
    <xf numFmtId="0" fontId="4" fillId="0" borderId="0" xfId="1" applyFont="1" applyAlignment="1">
      <alignment horizontal="left"/>
    </xf>
    <xf numFmtId="0" fontId="1" fillId="0" borderId="5" xfId="0" applyFont="1" applyBorder="1"/>
    <xf numFmtId="0" fontId="1" fillId="0" borderId="6" xfId="0" applyFont="1" applyBorder="1"/>
    <xf numFmtId="0" fontId="11" fillId="13" borderId="1" xfId="0" applyFont="1" applyFill="1" applyBorder="1" applyAlignment="1">
      <alignment horizontal="center" vertical="center" wrapText="1"/>
    </xf>
    <xf numFmtId="0" fontId="1" fillId="0" borderId="1" xfId="0" applyFont="1" applyBorder="1" applyAlignment="1">
      <alignment horizontal="center" vertical="center"/>
    </xf>
    <xf numFmtId="0" fontId="0" fillId="0" borderId="6" xfId="0" applyBorder="1"/>
    <xf numFmtId="0" fontId="6" fillId="0" borderId="6" xfId="0" applyFont="1" applyBorder="1" applyAlignment="1">
      <alignment horizontal="center" vertical="center"/>
    </xf>
    <xf numFmtId="9" fontId="6" fillId="0" borderId="6" xfId="3" applyFont="1" applyBorder="1" applyAlignment="1">
      <alignment horizontal="center" vertical="center"/>
    </xf>
    <xf numFmtId="0" fontId="6" fillId="0" borderId="7" xfId="0" applyFont="1" applyBorder="1" applyAlignment="1">
      <alignment horizontal="center" vertical="center"/>
    </xf>
    <xf numFmtId="0" fontId="0" fillId="0" borderId="6" xfId="0" applyBorder="1" applyAlignment="1">
      <alignment horizontal="center" vertical="center"/>
    </xf>
    <xf numFmtId="0" fontId="0" fillId="0" borderId="7" xfId="0" applyBorder="1"/>
    <xf numFmtId="0" fontId="0" fillId="0" borderId="8" xfId="0" applyBorder="1"/>
    <xf numFmtId="0" fontId="0" fillId="0" borderId="8" xfId="0" applyBorder="1" applyAlignment="1">
      <alignment horizontal="center" vertical="center"/>
    </xf>
    <xf numFmtId="0" fontId="0" fillId="0" borderId="7" xfId="0" applyBorder="1" applyAlignment="1">
      <alignment horizontal="center" vertical="center"/>
    </xf>
    <xf numFmtId="0" fontId="14" fillId="0" borderId="0" xfId="0" applyFont="1"/>
    <xf numFmtId="0" fontId="15" fillId="0" borderId="0" xfId="0" applyFont="1" applyAlignment="1">
      <alignment vertical="top"/>
    </xf>
    <xf numFmtId="0" fontId="14" fillId="0" borderId="0" xfId="0" applyFont="1" applyAlignment="1">
      <alignment vertical="top"/>
    </xf>
    <xf numFmtId="0" fontId="16" fillId="0" borderId="0" xfId="0" applyFont="1" applyAlignment="1">
      <alignment vertical="top"/>
    </xf>
    <xf numFmtId="0" fontId="15" fillId="0" borderId="1" xfId="0" applyFont="1" applyBorder="1" applyAlignment="1">
      <alignment horizontal="center" vertical="center"/>
    </xf>
    <xf numFmtId="0" fontId="17" fillId="0" borderId="0" xfId="0" applyFont="1"/>
    <xf numFmtId="0" fontId="15" fillId="12" borderId="1" xfId="0" applyFont="1" applyFill="1" applyBorder="1" applyAlignment="1">
      <alignment vertical="top"/>
    </xf>
    <xf numFmtId="0" fontId="17" fillId="0" borderId="1" xfId="0" applyFont="1" applyBorder="1" applyAlignment="1">
      <alignment vertical="top" wrapText="1"/>
    </xf>
    <xf numFmtId="0" fontId="14" fillId="0" borderId="1" xfId="0" applyFont="1" applyBorder="1" applyAlignment="1">
      <alignment vertical="top" wrapText="1"/>
    </xf>
    <xf numFmtId="0" fontId="14" fillId="12" borderId="0" xfId="0" applyFont="1" applyFill="1" applyAlignment="1">
      <alignment vertical="top"/>
    </xf>
    <xf numFmtId="0" fontId="18" fillId="0" borderId="0" xfId="0" applyFont="1" applyAlignment="1">
      <alignment vertical="top"/>
    </xf>
    <xf numFmtId="0" fontId="17" fillId="0" borderId="0" xfId="0" applyFont="1" applyAlignment="1">
      <alignment vertical="top"/>
    </xf>
    <xf numFmtId="0" fontId="19" fillId="0" borderId="1" xfId="0" applyFont="1" applyBorder="1" applyAlignment="1">
      <alignment vertical="center"/>
    </xf>
    <xf numFmtId="0" fontId="19" fillId="0" borderId="0" xfId="0" applyFont="1"/>
    <xf numFmtId="0" fontId="15" fillId="0" borderId="0" xfId="0" applyFont="1"/>
    <xf numFmtId="0" fontId="20" fillId="0" borderId="0" xfId="0" applyFont="1"/>
    <xf numFmtId="0" fontId="14" fillId="0" borderId="0" xfId="0" applyFont="1" applyAlignment="1">
      <alignment horizontal="left" vertical="center" wrapText="1"/>
    </xf>
    <xf numFmtId="0" fontId="14" fillId="0" borderId="0" xfId="0" applyFont="1" applyAlignment="1">
      <alignment horizontal="left" vertical="center"/>
    </xf>
    <xf numFmtId="0" fontId="23" fillId="10" borderId="1" xfId="0" applyFont="1" applyFill="1" applyBorder="1" applyAlignment="1">
      <alignment horizontal="center" vertical="center" wrapText="1"/>
    </xf>
    <xf numFmtId="0" fontId="15" fillId="0" borderId="0" xfId="0" applyFont="1" applyAlignment="1">
      <alignment vertical="center" wrapText="1"/>
    </xf>
    <xf numFmtId="0" fontId="15" fillId="11" borderId="1" xfId="0" applyFont="1" applyFill="1" applyBorder="1" applyAlignment="1">
      <alignment horizontal="center" vertical="center" wrapText="1"/>
    </xf>
    <xf numFmtId="0" fontId="16" fillId="11" borderId="1" xfId="0" applyFont="1" applyFill="1" applyBorder="1" applyAlignment="1">
      <alignment horizontal="center" vertical="center" wrapText="1"/>
    </xf>
    <xf numFmtId="0" fontId="15" fillId="11" borderId="3"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14" fillId="14" borderId="1" xfId="0" applyFont="1" applyFill="1" applyBorder="1" applyAlignment="1">
      <alignment horizontal="center" vertical="top" wrapText="1"/>
    </xf>
    <xf numFmtId="0" fontId="17" fillId="0" borderId="1" xfId="0" applyFont="1" applyBorder="1" applyAlignment="1">
      <alignment horizontal="center" vertical="top" wrapText="1"/>
    </xf>
    <xf numFmtId="0" fontId="17" fillId="0" borderId="1" xfId="0" applyFont="1" applyBorder="1" applyAlignment="1">
      <alignment horizontal="left" vertical="top" wrapText="1"/>
    </xf>
    <xf numFmtId="0" fontId="14" fillId="0" borderId="1" xfId="0" applyFont="1" applyBorder="1" applyAlignment="1">
      <alignment horizontal="left" vertical="top" wrapText="1"/>
    </xf>
    <xf numFmtId="0" fontId="14" fillId="0" borderId="0" xfId="0" applyFont="1" applyAlignment="1">
      <alignment wrapText="1"/>
    </xf>
    <xf numFmtId="0" fontId="14" fillId="12" borderId="1" xfId="0" applyFont="1" applyFill="1" applyBorder="1" applyAlignment="1">
      <alignment horizontal="center" vertical="top" wrapText="1"/>
    </xf>
    <xf numFmtId="0" fontId="14" fillId="0" borderId="4" xfId="0" applyFont="1" applyBorder="1" applyAlignment="1">
      <alignment horizontal="left" vertical="top" wrapText="1"/>
    </xf>
    <xf numFmtId="0" fontId="14" fillId="0" borderId="1" xfId="0" applyFont="1" applyBorder="1" applyAlignment="1">
      <alignment horizontal="center" vertical="top" wrapText="1"/>
    </xf>
    <xf numFmtId="0" fontId="17" fillId="0" borderId="9" xfId="0" applyFont="1" applyBorder="1" applyAlignment="1">
      <alignment vertical="center" wrapText="1"/>
    </xf>
    <xf numFmtId="0" fontId="17" fillId="12" borderId="1" xfId="0" applyFont="1" applyFill="1" applyBorder="1" applyAlignment="1">
      <alignment vertical="top" wrapText="1"/>
    </xf>
    <xf numFmtId="0" fontId="17" fillId="12" borderId="1" xfId="0" applyFont="1" applyFill="1" applyBorder="1" applyAlignment="1">
      <alignment horizontal="center" vertical="top" wrapText="1"/>
    </xf>
    <xf numFmtId="0" fontId="25" fillId="0" borderId="1" xfId="0" applyFont="1" applyBorder="1" applyAlignment="1">
      <alignment horizontal="left" vertical="top" wrapText="1"/>
    </xf>
    <xf numFmtId="0" fontId="27" fillId="0" borderId="4" xfId="0" applyFont="1" applyBorder="1" applyAlignment="1">
      <alignment horizontal="left" vertical="top" wrapText="1"/>
    </xf>
    <xf numFmtId="0" fontId="14" fillId="0" borderId="0" xfId="0" applyFont="1" applyAlignment="1">
      <alignment horizontal="center"/>
    </xf>
    <xf numFmtId="0" fontId="14" fillId="0" borderId="0" xfId="0" applyFont="1" applyAlignment="1">
      <alignment horizontal="center" vertical="center" wrapText="1"/>
    </xf>
    <xf numFmtId="0" fontId="17" fillId="0" borderId="0" xfId="0" applyFont="1" applyAlignment="1">
      <alignment horizontal="left"/>
    </xf>
    <xf numFmtId="0" fontId="17" fillId="0" borderId="0" xfId="2" applyFont="1" applyAlignment="1">
      <alignment wrapText="1"/>
    </xf>
    <xf numFmtId="0" fontId="17" fillId="0" borderId="0" xfId="2" applyFont="1" applyAlignment="1">
      <alignment vertical="top" wrapText="1"/>
    </xf>
    <xf numFmtId="0" fontId="14" fillId="0" borderId="0" xfId="2" applyFont="1" applyAlignment="1">
      <alignment wrapText="1"/>
    </xf>
    <xf numFmtId="0" fontId="15" fillId="12" borderId="0" xfId="2" applyFont="1" applyFill="1" applyAlignment="1">
      <alignment horizontal="left"/>
    </xf>
    <xf numFmtId="0" fontId="15" fillId="11" borderId="10" xfId="0" applyFont="1" applyFill="1" applyBorder="1" applyAlignment="1">
      <alignment horizontal="center" vertical="center" wrapText="1"/>
    </xf>
    <xf numFmtId="0" fontId="15" fillId="11" borderId="5" xfId="0" applyFont="1" applyFill="1" applyBorder="1" applyAlignment="1">
      <alignment horizontal="center" vertical="center" wrapText="1"/>
    </xf>
    <xf numFmtId="0" fontId="16" fillId="0" borderId="11" xfId="2" applyFont="1" applyBorder="1" applyAlignment="1">
      <alignment vertical="top" wrapText="1"/>
    </xf>
    <xf numFmtId="0" fontId="16" fillId="0" borderId="12" xfId="2" applyFont="1" applyBorder="1" applyAlignment="1">
      <alignment vertical="top" wrapText="1"/>
    </xf>
    <xf numFmtId="0" fontId="16" fillId="0" borderId="13" xfId="2" applyFont="1" applyBorder="1" applyAlignment="1">
      <alignment vertical="top" wrapText="1"/>
    </xf>
    <xf numFmtId="0" fontId="17" fillId="0" borderId="14" xfId="2" applyFont="1" applyBorder="1" applyAlignment="1">
      <alignment horizontal="center" vertical="center" wrapText="1"/>
    </xf>
    <xf numFmtId="0" fontId="17" fillId="0" borderId="6" xfId="2" applyFont="1" applyBorder="1" applyAlignment="1">
      <alignment horizontal="left" vertical="top" wrapText="1"/>
    </xf>
    <xf numFmtId="0" fontId="17" fillId="0" borderId="6" xfId="2" applyFont="1" applyBorder="1" applyAlignment="1">
      <alignment horizontal="center" vertical="center" wrapText="1"/>
    </xf>
    <xf numFmtId="0" fontId="16" fillId="0" borderId="15" xfId="2" applyFont="1" applyBorder="1" applyAlignment="1">
      <alignment vertical="top" wrapText="1"/>
    </xf>
    <xf numFmtId="0" fontId="24" fillId="0" borderId="0" xfId="2" applyFont="1" applyAlignment="1">
      <alignment wrapText="1"/>
    </xf>
    <xf numFmtId="0" fontId="24" fillId="0" borderId="0" xfId="2" applyFont="1" applyAlignment="1">
      <alignment vertical="top" wrapText="1"/>
    </xf>
    <xf numFmtId="0" fontId="16" fillId="0" borderId="6" xfId="2" applyFont="1" applyBorder="1" applyAlignment="1">
      <alignment vertical="top"/>
    </xf>
    <xf numFmtId="0" fontId="16" fillId="0" borderId="16" xfId="2" applyFont="1" applyBorder="1" applyAlignment="1">
      <alignment vertical="top" wrapText="1"/>
    </xf>
    <xf numFmtId="0" fontId="17" fillId="0" borderId="8" xfId="2" applyFont="1" applyBorder="1" applyAlignment="1">
      <alignment horizontal="left" vertical="top" wrapText="1"/>
    </xf>
    <xf numFmtId="0" fontId="17" fillId="0" borderId="8" xfId="2" applyFont="1" applyBorder="1" applyAlignment="1">
      <alignment horizontal="center" vertical="center" wrapText="1"/>
    </xf>
    <xf numFmtId="0" fontId="17" fillId="0" borderId="0" xfId="2" applyFont="1" applyAlignment="1">
      <alignment horizontal="left" wrapText="1"/>
    </xf>
    <xf numFmtId="0" fontId="15" fillId="0" borderId="0" xfId="2" applyFont="1"/>
    <xf numFmtId="0" fontId="16" fillId="0" borderId="3" xfId="2" applyFont="1" applyBorder="1" applyAlignment="1">
      <alignment wrapText="1"/>
    </xf>
    <xf numFmtId="0" fontId="24" fillId="0" borderId="17" xfId="2" applyFont="1" applyBorder="1" applyAlignment="1">
      <alignment wrapText="1"/>
    </xf>
    <xf numFmtId="0" fontId="24" fillId="0" borderId="17" xfId="2" applyFont="1" applyBorder="1" applyAlignment="1">
      <alignment vertical="top" wrapText="1"/>
    </xf>
    <xf numFmtId="0" fontId="17" fillId="0" borderId="18" xfId="2" applyFont="1" applyBorder="1" applyAlignment="1">
      <alignment horizontal="left" vertical="top" wrapText="1"/>
    </xf>
    <xf numFmtId="0" fontId="17" fillId="0" borderId="4" xfId="2" applyFont="1" applyBorder="1" applyAlignment="1">
      <alignment horizontal="left" wrapText="1"/>
    </xf>
    <xf numFmtId="0" fontId="17" fillId="0" borderId="4" xfId="2" applyFont="1" applyBorder="1" applyAlignment="1">
      <alignment horizontal="left" vertical="top" wrapText="1"/>
    </xf>
    <xf numFmtId="0" fontId="17" fillId="0" borderId="18" xfId="2" applyFont="1" applyBorder="1" applyAlignment="1">
      <alignment horizontal="left" wrapText="1"/>
    </xf>
    <xf numFmtId="0" fontId="15" fillId="0" borderId="0" xfId="2" applyFont="1" applyAlignment="1">
      <alignment horizontal="left" vertical="center"/>
    </xf>
    <xf numFmtId="0" fontId="15" fillId="11" borderId="10" xfId="0" applyFont="1" applyFill="1" applyBorder="1" applyAlignment="1">
      <alignment horizontal="center" vertical="top" wrapText="1"/>
    </xf>
    <xf numFmtId="0" fontId="16" fillId="0" borderId="3" xfId="2" applyFont="1" applyBorder="1" applyAlignment="1">
      <alignment vertical="top" wrapText="1"/>
    </xf>
    <xf numFmtId="0" fontId="16" fillId="0" borderId="17" xfId="2" applyFont="1" applyBorder="1" applyAlignment="1">
      <alignment vertical="top" wrapText="1"/>
    </xf>
    <xf numFmtId="0" fontId="17" fillId="0" borderId="18" xfId="2" applyFont="1" applyBorder="1" applyAlignment="1">
      <alignment horizontal="left" vertical="center" wrapText="1"/>
    </xf>
    <xf numFmtId="0" fontId="16" fillId="0" borderId="10" xfId="2" applyFont="1" applyBorder="1" applyAlignment="1">
      <alignment vertical="top" wrapText="1"/>
    </xf>
    <xf numFmtId="0" fontId="16" fillId="0" borderId="3" xfId="2" applyFont="1" applyBorder="1" applyAlignment="1">
      <alignment vertical="top"/>
    </xf>
    <xf numFmtId="0" fontId="17" fillId="0" borderId="6" xfId="2" applyFont="1" applyBorder="1" applyAlignment="1">
      <alignment horizontal="left" vertical="center" wrapText="1"/>
    </xf>
    <xf numFmtId="0" fontId="26" fillId="0" borderId="4" xfId="2" applyFont="1" applyBorder="1" applyAlignment="1">
      <alignment horizontal="left" vertical="top" wrapText="1"/>
    </xf>
    <xf numFmtId="165" fontId="17" fillId="0" borderId="0" xfId="2" applyNumberFormat="1" applyFont="1" applyAlignment="1">
      <alignment horizontal="center" vertical="top" wrapText="1"/>
    </xf>
    <xf numFmtId="0" fontId="28" fillId="0" borderId="4" xfId="2" applyFont="1" applyBorder="1" applyAlignment="1">
      <alignment horizontal="left" vertical="top" wrapText="1"/>
    </xf>
    <xf numFmtId="0" fontId="14" fillId="0" borderId="0" xfId="2" applyFont="1" applyAlignment="1">
      <alignment vertical="top" wrapText="1"/>
    </xf>
    <xf numFmtId="0" fontId="17" fillId="0" borderId="0" xfId="0" applyFont="1" applyAlignment="1">
      <alignment horizontal="center"/>
    </xf>
    <xf numFmtId="0" fontId="16" fillId="15" borderId="18" xfId="0" applyFont="1" applyFill="1" applyBorder="1" applyAlignment="1">
      <alignment horizontal="center" wrapText="1"/>
    </xf>
    <xf numFmtId="0" fontId="16" fillId="4" borderId="4" xfId="0" applyFont="1" applyFill="1" applyBorder="1" applyAlignment="1">
      <alignment horizontal="center" vertical="center" wrapText="1"/>
    </xf>
    <xf numFmtId="0" fontId="27" fillId="0" borderId="4" xfId="0" applyFont="1" applyBorder="1" applyAlignment="1">
      <alignment horizontal="left" vertical="center" wrapText="1"/>
    </xf>
    <xf numFmtId="0" fontId="17" fillId="0" borderId="4" xfId="0" applyFont="1" applyBorder="1" applyAlignment="1">
      <alignment horizontal="left" vertical="center" wrapText="1"/>
    </xf>
    <xf numFmtId="0" fontId="14" fillId="0" borderId="4" xfId="0" applyFont="1" applyBorder="1" applyAlignment="1">
      <alignment horizontal="left" vertical="center" wrapText="1"/>
    </xf>
    <xf numFmtId="0" fontId="17" fillId="12" borderId="4" xfId="0" applyFont="1" applyFill="1" applyBorder="1" applyAlignment="1">
      <alignment horizontal="left" vertical="center" wrapText="1"/>
    </xf>
    <xf numFmtId="0" fontId="17" fillId="0" borderId="4" xfId="0" applyFont="1" applyBorder="1" applyAlignment="1">
      <alignment horizontal="left" vertical="center"/>
    </xf>
    <xf numFmtId="0" fontId="31" fillId="0" borderId="0" xfId="0" applyFont="1" applyAlignment="1">
      <alignment horizontal="center"/>
    </xf>
    <xf numFmtId="0" fontId="16" fillId="0" borderId="0" xfId="0" applyFont="1" applyAlignment="1">
      <alignment horizontal="left"/>
    </xf>
    <xf numFmtId="0" fontId="16" fillId="0" borderId="0" xfId="0" applyFont="1" applyAlignment="1">
      <alignment horizontal="center" vertical="center" wrapText="1"/>
    </xf>
    <xf numFmtId="3" fontId="16" fillId="0" borderId="0" xfId="0" applyNumberFormat="1" applyFont="1" applyAlignment="1">
      <alignment horizontal="center"/>
    </xf>
    <xf numFmtId="9" fontId="0" fillId="0" borderId="6" xfId="3" applyFont="1" applyBorder="1" applyAlignment="1">
      <alignment horizontal="center" vertical="center"/>
    </xf>
    <xf numFmtId="0" fontId="6" fillId="16" borderId="6" xfId="0" applyFont="1" applyFill="1" applyBorder="1" applyAlignment="1">
      <alignment horizontal="center" vertical="center"/>
    </xf>
    <xf numFmtId="0" fontId="23" fillId="10" borderId="5" xfId="0" applyFont="1" applyFill="1" applyBorder="1" applyAlignment="1">
      <alignment horizontal="center" vertical="center" wrapText="1"/>
    </xf>
    <xf numFmtId="0" fontId="22" fillId="10" borderId="5" xfId="0" applyFont="1" applyFill="1" applyBorder="1" applyAlignment="1">
      <alignment horizontal="center" vertical="center" wrapText="1"/>
    </xf>
    <xf numFmtId="0" fontId="15" fillId="0" borderId="0" xfId="0" applyFont="1" applyAlignment="1">
      <alignment horizontal="center"/>
    </xf>
    <xf numFmtId="0" fontId="32" fillId="2" borderId="1" xfId="0" applyFont="1" applyFill="1" applyBorder="1" applyAlignment="1">
      <alignment horizontal="center" vertical="center" wrapText="1"/>
    </xf>
    <xf numFmtId="0" fontId="32" fillId="2" borderId="2" xfId="0" applyFont="1" applyFill="1" applyBorder="1" applyAlignment="1">
      <alignment horizontal="center" vertical="center" wrapText="1"/>
    </xf>
    <xf numFmtId="0" fontId="14" fillId="0" borderId="1" xfId="0" applyFont="1" applyBorder="1" applyAlignment="1">
      <alignment vertical="center" wrapText="1"/>
    </xf>
    <xf numFmtId="164" fontId="14" fillId="0" borderId="0" xfId="0" applyNumberFormat="1" applyFont="1"/>
    <xf numFmtId="0" fontId="15" fillId="0" borderId="0" xfId="0" applyFont="1" applyAlignment="1">
      <alignment wrapText="1"/>
    </xf>
    <xf numFmtId="0" fontId="14" fillId="0" borderId="0" xfId="0" applyFont="1" applyAlignment="1">
      <alignment vertical="center" wrapText="1"/>
    </xf>
    <xf numFmtId="9" fontId="14" fillId="0" borderId="1" xfId="0" applyNumberFormat="1" applyFont="1" applyBorder="1" applyAlignment="1">
      <alignment horizontal="center" vertical="center"/>
    </xf>
    <xf numFmtId="9" fontId="17" fillId="0" borderId="1" xfId="0" applyNumberFormat="1" applyFont="1" applyBorder="1" applyAlignment="1">
      <alignment horizontal="center" vertical="center"/>
    </xf>
    <xf numFmtId="9" fontId="0" fillId="0" borderId="0" xfId="3" applyFont="1" applyBorder="1" applyAlignment="1">
      <alignment horizontal="center" vertical="center"/>
    </xf>
    <xf numFmtId="0" fontId="6" fillId="0" borderId="0" xfId="0" applyFont="1" applyAlignment="1">
      <alignment vertical="center"/>
    </xf>
    <xf numFmtId="0" fontId="6" fillId="0" borderId="0" xfId="0" applyFont="1" applyAlignment="1">
      <alignment horizontal="center" vertical="center"/>
    </xf>
    <xf numFmtId="0" fontId="33" fillId="0" borderId="0" xfId="4"/>
    <xf numFmtId="0" fontId="17" fillId="0" borderId="1" xfId="0" quotePrefix="1" applyFont="1" applyBorder="1" applyAlignment="1">
      <alignment horizontal="left" vertical="top" wrapText="1"/>
    </xf>
    <xf numFmtId="49" fontId="17" fillId="0" borderId="1" xfId="0" quotePrefix="1" applyNumberFormat="1" applyFont="1" applyBorder="1" applyAlignment="1">
      <alignment vertical="top" wrapText="1"/>
    </xf>
    <xf numFmtId="0" fontId="14" fillId="0" borderId="1" xfId="0" quotePrefix="1" applyFont="1" applyBorder="1" applyAlignment="1">
      <alignment horizontal="left" vertical="top" wrapText="1"/>
    </xf>
    <xf numFmtId="0" fontId="14" fillId="0" borderId="0" xfId="0" applyFont="1" applyAlignment="1">
      <alignment vertical="center"/>
    </xf>
    <xf numFmtId="0" fontId="16" fillId="17" borderId="6" xfId="0" applyFont="1" applyFill="1" applyBorder="1" applyAlignment="1">
      <alignment horizontal="center" vertical="center" wrapText="1"/>
    </xf>
    <xf numFmtId="0" fontId="14" fillId="18" borderId="8" xfId="0" applyFont="1" applyFill="1" applyBorder="1" applyAlignment="1">
      <alignment horizontal="left" vertical="center" wrapText="1"/>
    </xf>
    <xf numFmtId="0" fontId="17" fillId="4" borderId="4" xfId="0" applyFont="1" applyFill="1" applyBorder="1" applyAlignment="1">
      <alignment horizontal="left" vertical="center" wrapText="1"/>
    </xf>
    <xf numFmtId="0" fontId="17" fillId="5" borderId="18" xfId="0" applyFont="1" applyFill="1" applyBorder="1" applyAlignment="1">
      <alignment horizontal="left" vertical="center" wrapText="1"/>
    </xf>
    <xf numFmtId="0" fontId="17" fillId="6" borderId="18" xfId="0" applyFont="1" applyFill="1" applyBorder="1" applyAlignment="1">
      <alignment horizontal="left" vertical="center" wrapText="1"/>
    </xf>
    <xf numFmtId="0" fontId="17" fillId="19" borderId="18" xfId="0" applyFont="1" applyFill="1" applyBorder="1" applyAlignment="1">
      <alignment horizontal="left" vertical="center" wrapText="1"/>
    </xf>
    <xf numFmtId="0" fontId="17" fillId="8" borderId="19" xfId="0" applyFont="1" applyFill="1" applyBorder="1" applyAlignment="1">
      <alignment horizontal="left" vertical="center" wrapText="1"/>
    </xf>
    <xf numFmtId="0" fontId="17" fillId="11" borderId="8" xfId="0" applyFont="1" applyFill="1" applyBorder="1" applyAlignment="1">
      <alignment horizontal="left" vertical="center" wrapText="1"/>
    </xf>
    <xf numFmtId="0" fontId="17" fillId="17" borderId="6" xfId="0" applyFont="1" applyFill="1" applyBorder="1" applyAlignment="1">
      <alignment horizontal="left" vertical="center" wrapText="1"/>
    </xf>
    <xf numFmtId="0" fontId="14" fillId="18" borderId="6"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17" fillId="5" borderId="1" xfId="0" applyFont="1" applyFill="1" applyBorder="1" applyAlignment="1">
      <alignment horizontal="left" vertical="center" wrapText="1"/>
    </xf>
    <xf numFmtId="0" fontId="17" fillId="6" borderId="1" xfId="0" applyFont="1" applyFill="1" applyBorder="1" applyAlignment="1">
      <alignment horizontal="left" vertical="center" wrapText="1"/>
    </xf>
    <xf numFmtId="0" fontId="17" fillId="19" borderId="1" xfId="0" applyFont="1" applyFill="1" applyBorder="1" applyAlignment="1">
      <alignment horizontal="left" vertical="center" wrapText="1"/>
    </xf>
    <xf numFmtId="0" fontId="17" fillId="8" borderId="3" xfId="0" applyFont="1" applyFill="1" applyBorder="1" applyAlignment="1">
      <alignment horizontal="left" vertical="center" wrapText="1"/>
    </xf>
    <xf numFmtId="0" fontId="17" fillId="11" borderId="6" xfId="0" applyFont="1" applyFill="1" applyBorder="1" applyAlignment="1">
      <alignment horizontal="left" vertical="center" wrapText="1"/>
    </xf>
    <xf numFmtId="0" fontId="17" fillId="0" borderId="0" xfId="0" applyFont="1" applyAlignment="1">
      <alignment horizontal="left" vertical="center" wrapText="1"/>
    </xf>
    <xf numFmtId="0" fontId="6" fillId="0" borderId="0" xfId="0" applyFont="1"/>
    <xf numFmtId="9" fontId="0" fillId="0" borderId="0" xfId="3" applyFont="1"/>
    <xf numFmtId="166" fontId="0" fillId="0" borderId="0" xfId="5" applyNumberFormat="1" applyFont="1"/>
    <xf numFmtId="167" fontId="0" fillId="0" borderId="0" xfId="3" applyNumberFormat="1" applyFont="1"/>
    <xf numFmtId="0" fontId="34" fillId="0" borderId="0" xfId="0" applyFont="1"/>
    <xf numFmtId="0" fontId="24" fillId="0" borderId="0" xfId="0" applyFont="1"/>
    <xf numFmtId="0" fontId="16" fillId="0" borderId="0" xfId="0" applyFont="1" applyAlignment="1">
      <alignment wrapText="1"/>
    </xf>
    <xf numFmtId="10" fontId="16" fillId="0" borderId="0" xfId="0" applyNumberFormat="1" applyFont="1"/>
    <xf numFmtId="0" fontId="16" fillId="0" borderId="0" xfId="0" applyFont="1" applyAlignment="1">
      <alignment vertical="center" wrapText="1"/>
    </xf>
    <xf numFmtId="0" fontId="33" fillId="0" borderId="0" xfId="4" applyAlignment="1"/>
    <xf numFmtId="0" fontId="24" fillId="0" borderId="0" xfId="0" applyFont="1" applyAlignment="1">
      <alignment horizontal="center"/>
    </xf>
    <xf numFmtId="0" fontId="27" fillId="20" borderId="6" xfId="0" applyFont="1" applyFill="1" applyBorder="1" applyAlignment="1">
      <alignment horizontal="center" vertical="center" wrapText="1"/>
    </xf>
    <xf numFmtId="0" fontId="27" fillId="20" borderId="4" xfId="0" applyFont="1" applyFill="1" applyBorder="1" applyAlignment="1">
      <alignment horizontal="center" vertical="center" wrapText="1"/>
    </xf>
    <xf numFmtId="0" fontId="27" fillId="21" borderId="4" xfId="0" applyFont="1" applyFill="1" applyBorder="1" applyAlignment="1">
      <alignment horizontal="center" vertical="center" wrapText="1"/>
    </xf>
    <xf numFmtId="0" fontId="27" fillId="22" borderId="4" xfId="0" applyFont="1" applyFill="1" applyBorder="1" applyAlignment="1">
      <alignment horizontal="center" vertical="center" wrapText="1"/>
    </xf>
    <xf numFmtId="0" fontId="27" fillId="23" borderId="4" xfId="0" applyFont="1" applyFill="1" applyBorder="1" applyAlignment="1">
      <alignment horizontal="center" vertical="center" wrapText="1"/>
    </xf>
    <xf numFmtId="0" fontId="27" fillId="24" borderId="4" xfId="0" applyFont="1" applyFill="1" applyBorder="1" applyAlignment="1">
      <alignment horizontal="center" vertical="center" wrapText="1"/>
    </xf>
    <xf numFmtId="0" fontId="27" fillId="25" borderId="4" xfId="0" applyFont="1" applyFill="1" applyBorder="1" applyAlignment="1">
      <alignment horizontal="center" vertical="center" wrapText="1"/>
    </xf>
    <xf numFmtId="0" fontId="27" fillId="26" borderId="4" xfId="0" applyFont="1" applyFill="1" applyBorder="1" applyAlignment="1">
      <alignment horizontal="center" vertical="center" wrapText="1"/>
    </xf>
    <xf numFmtId="0" fontId="27" fillId="27" borderId="4" xfId="0" applyFont="1" applyFill="1" applyBorder="1" applyAlignment="1">
      <alignment horizontal="center" vertical="center" wrapText="1"/>
    </xf>
    <xf numFmtId="0" fontId="27" fillId="28" borderId="4" xfId="0" applyFont="1" applyFill="1" applyBorder="1" applyAlignment="1">
      <alignment horizontal="center" vertical="center" wrapText="1"/>
    </xf>
    <xf numFmtId="0" fontId="27" fillId="29" borderId="4" xfId="0" applyFont="1" applyFill="1" applyBorder="1" applyAlignment="1">
      <alignment horizontal="center" vertical="center" wrapText="1"/>
    </xf>
    <xf numFmtId="0" fontId="27" fillId="30" borderId="6" xfId="0" applyFont="1" applyFill="1" applyBorder="1" applyAlignment="1">
      <alignment horizontal="center" vertical="center" wrapText="1"/>
    </xf>
    <xf numFmtId="0" fontId="16" fillId="15" borderId="20" xfId="0" applyFont="1" applyFill="1" applyBorder="1" applyAlignment="1">
      <alignment horizontal="center" vertical="center" wrapText="1"/>
    </xf>
    <xf numFmtId="0" fontId="17" fillId="0" borderId="6" xfId="0" applyFont="1" applyBorder="1" applyAlignment="1">
      <alignment horizontal="center"/>
    </xf>
    <xf numFmtId="0" fontId="17" fillId="12" borderId="6" xfId="0" applyFont="1" applyFill="1" applyBorder="1"/>
    <xf numFmtId="0" fontId="27" fillId="0" borderId="21" xfId="0" applyFont="1" applyBorder="1" applyAlignment="1">
      <alignment horizontal="left" vertical="center" wrapText="1"/>
    </xf>
    <xf numFmtId="0" fontId="17" fillId="0" borderId="20" xfId="0" applyFont="1" applyBorder="1" applyAlignment="1">
      <alignment horizontal="left" vertical="center" wrapText="1"/>
    </xf>
    <xf numFmtId="0" fontId="17" fillId="0" borderId="6" xfId="0" applyFont="1" applyBorder="1" applyAlignment="1">
      <alignment horizontal="left" vertical="center" wrapText="1"/>
    </xf>
    <xf numFmtId="0" fontId="14" fillId="0" borderId="6" xfId="0" applyFont="1" applyBorder="1"/>
    <xf numFmtId="9" fontId="14" fillId="0" borderId="1" xfId="0" applyNumberFormat="1" applyFont="1" applyBorder="1" applyAlignment="1">
      <alignment horizontal="center" vertical="center" wrapText="1"/>
    </xf>
    <xf numFmtId="0" fontId="24" fillId="0" borderId="22" xfId="0" applyFont="1" applyBorder="1"/>
    <xf numFmtId="0" fontId="16" fillId="4" borderId="4" xfId="0" applyFont="1" applyFill="1" applyBorder="1" applyAlignment="1">
      <alignment horizontal="center" wrapText="1"/>
    </xf>
    <xf numFmtId="0" fontId="27" fillId="0" borderId="5" xfId="0" applyFont="1" applyBorder="1" applyAlignment="1">
      <alignment wrapText="1"/>
    </xf>
    <xf numFmtId="0" fontId="27" fillId="0" borderId="9" xfId="0" applyFont="1" applyBorder="1" applyAlignment="1">
      <alignment wrapText="1"/>
    </xf>
    <xf numFmtId="0" fontId="27" fillId="0" borderId="18" xfId="0" applyFont="1" applyBorder="1" applyAlignment="1">
      <alignment wrapText="1"/>
    </xf>
    <xf numFmtId="0" fontId="27" fillId="0" borderId="4" xfId="0" applyFont="1" applyBorder="1" applyAlignment="1">
      <alignment wrapText="1"/>
    </xf>
    <xf numFmtId="0" fontId="19" fillId="0" borderId="1" xfId="4" applyFont="1" applyBorder="1" applyAlignment="1">
      <alignment vertical="center" wrapText="1"/>
    </xf>
    <xf numFmtId="0" fontId="0" fillId="0" borderId="27" xfId="0" pivotButton="1" applyBorder="1"/>
    <xf numFmtId="0" fontId="0" fillId="0" borderId="28" xfId="0" applyBorder="1"/>
    <xf numFmtId="0" fontId="0" fillId="0" borderId="29" xfId="0" applyBorder="1"/>
    <xf numFmtId="0" fontId="0" fillId="0" borderId="27" xfId="0" applyBorder="1"/>
    <xf numFmtId="0" fontId="0" fillId="0" borderId="30" xfId="0" applyBorder="1"/>
    <xf numFmtId="0" fontId="0" fillId="0" borderId="31" xfId="0" applyBorder="1"/>
    <xf numFmtId="0" fontId="0" fillId="0" borderId="32" xfId="0" applyBorder="1"/>
    <xf numFmtId="0" fontId="0" fillId="0" borderId="34" xfId="0" applyBorder="1"/>
    <xf numFmtId="0" fontId="17" fillId="17" borderId="7" xfId="0" applyFont="1" applyFill="1" applyBorder="1" applyAlignment="1">
      <alignment horizontal="center" vertical="center" wrapText="1"/>
    </xf>
    <xf numFmtId="0" fontId="17" fillId="17" borderId="8" xfId="0" applyFont="1" applyFill="1" applyBorder="1" applyAlignment="1">
      <alignment horizontal="center" vertical="center" wrapText="1"/>
    </xf>
    <xf numFmtId="0" fontId="16" fillId="17" borderId="16" xfId="0" applyFont="1" applyFill="1" applyBorder="1" applyAlignment="1">
      <alignment horizontal="center" vertical="center" wrapText="1"/>
    </xf>
    <xf numFmtId="0" fontId="16" fillId="17" borderId="14" xfId="0" applyFont="1" applyFill="1" applyBorder="1" applyAlignment="1">
      <alignment horizontal="center" vertical="center" wrapText="1"/>
    </xf>
    <xf numFmtId="0" fontId="17" fillId="17" borderId="6" xfId="0" applyFont="1" applyFill="1" applyBorder="1" applyAlignment="1">
      <alignment horizontal="center" vertical="center" wrapText="1"/>
    </xf>
    <xf numFmtId="0" fontId="15" fillId="4" borderId="22" xfId="0" applyFont="1" applyFill="1" applyBorder="1" applyAlignment="1">
      <alignment horizontal="center" vertical="center" wrapText="1"/>
    </xf>
    <xf numFmtId="0" fontId="15" fillId="4" borderId="0" xfId="0" applyFont="1" applyFill="1" applyAlignment="1">
      <alignment horizontal="center" vertical="center" wrapText="1"/>
    </xf>
    <xf numFmtId="0" fontId="21" fillId="13" borderId="6"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6" borderId="6" xfId="0" applyFont="1" applyFill="1" applyBorder="1" applyAlignment="1">
      <alignment horizontal="center" vertical="center" wrapText="1"/>
    </xf>
    <xf numFmtId="0" fontId="15" fillId="19" borderId="6"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16" fillId="11" borderId="6" xfId="0" applyFont="1" applyFill="1" applyBorder="1" applyAlignment="1">
      <alignment horizontal="center" vertical="center" wrapText="1"/>
    </xf>
    <xf numFmtId="0" fontId="14" fillId="0" borderId="0" xfId="0" applyFont="1" applyAlignment="1">
      <alignment horizontal="left" vertical="center" wrapText="1"/>
    </xf>
    <xf numFmtId="0" fontId="14" fillId="0" borderId="3" xfId="0" applyFont="1" applyBorder="1" applyAlignment="1">
      <alignment vertical="center" wrapText="1"/>
    </xf>
    <xf numFmtId="0" fontId="24" fillId="0" borderId="2" xfId="0" applyFont="1" applyBorder="1"/>
    <xf numFmtId="0" fontId="14" fillId="0" borderId="3" xfId="0" applyFont="1" applyBorder="1"/>
    <xf numFmtId="0" fontId="24" fillId="0" borderId="17" xfId="0" applyFont="1" applyBorder="1"/>
    <xf numFmtId="0" fontId="15" fillId="0" borderId="0" xfId="0" applyFont="1" applyAlignment="1">
      <alignment horizontal="center"/>
    </xf>
    <xf numFmtId="0" fontId="14" fillId="0" borderId="0" xfId="0" applyFont="1"/>
    <xf numFmtId="0" fontId="15" fillId="31" borderId="3" xfId="0" applyFont="1" applyFill="1" applyBorder="1" applyAlignment="1">
      <alignment horizontal="center"/>
    </xf>
    <xf numFmtId="0" fontId="14" fillId="0" borderId="5" xfId="0" applyFont="1" applyBorder="1" applyAlignment="1">
      <alignment vertical="center" wrapText="1"/>
    </xf>
    <xf numFmtId="0" fontId="24" fillId="0" borderId="9" xfId="0" applyFont="1" applyBorder="1"/>
    <xf numFmtId="0" fontId="24" fillId="0" borderId="18" xfId="0" applyFont="1" applyBorder="1"/>
    <xf numFmtId="0" fontId="14" fillId="0" borderId="10" xfId="0" applyFont="1" applyBorder="1" applyAlignment="1">
      <alignment vertical="center" wrapText="1"/>
    </xf>
    <xf numFmtId="0" fontId="24" fillId="0" borderId="23" xfId="0" applyFont="1" applyBorder="1"/>
    <xf numFmtId="0" fontId="24" fillId="0" borderId="22" xfId="0" applyFont="1" applyBorder="1"/>
    <xf numFmtId="0" fontId="24" fillId="0" borderId="20" xfId="0" applyFont="1" applyBorder="1"/>
    <xf numFmtId="0" fontId="24" fillId="0" borderId="19" xfId="0" applyFont="1" applyBorder="1"/>
    <xf numFmtId="0" fontId="24" fillId="0" borderId="4" xfId="0" applyFont="1" applyBorder="1"/>
    <xf numFmtId="0" fontId="14" fillId="0" borderId="10" xfId="0" applyFont="1" applyBorder="1"/>
    <xf numFmtId="0" fontId="24" fillId="0" borderId="24" xfId="0" applyFont="1" applyBorder="1"/>
    <xf numFmtId="0" fontId="24" fillId="0" borderId="21" xfId="0" applyFont="1" applyBorder="1"/>
    <xf numFmtId="0" fontId="22" fillId="10" borderId="10" xfId="0" applyFont="1" applyFill="1" applyBorder="1" applyAlignment="1">
      <alignment horizontal="center" vertical="center" wrapText="1"/>
    </xf>
    <xf numFmtId="0" fontId="27" fillId="20" borderId="7" xfId="0" applyFont="1" applyFill="1" applyBorder="1" applyAlignment="1">
      <alignment horizontal="center" vertical="center" wrapText="1"/>
    </xf>
    <xf numFmtId="0" fontId="27" fillId="20" borderId="8" xfId="0" applyFont="1" applyFill="1" applyBorder="1" applyAlignment="1">
      <alignment horizontal="center" vertical="center" wrapText="1"/>
    </xf>
    <xf numFmtId="0" fontId="27" fillId="30" borderId="25" xfId="0" applyFont="1" applyFill="1" applyBorder="1" applyAlignment="1">
      <alignment horizontal="center" vertical="center" wrapText="1"/>
    </xf>
    <xf numFmtId="0" fontId="27" fillId="30" borderId="24" xfId="0" applyFont="1" applyFill="1" applyBorder="1" applyAlignment="1">
      <alignment horizontal="center" vertical="center" wrapText="1"/>
    </xf>
    <xf numFmtId="0" fontId="27" fillId="30" borderId="23" xfId="0" applyFont="1" applyFill="1" applyBorder="1" applyAlignment="1">
      <alignment horizontal="center" vertical="center" wrapText="1"/>
    </xf>
    <xf numFmtId="0" fontId="27" fillId="30" borderId="26" xfId="0" applyFont="1" applyFill="1" applyBorder="1" applyAlignment="1">
      <alignment horizontal="center" vertical="center" wrapText="1"/>
    </xf>
    <xf numFmtId="0" fontId="27" fillId="30" borderId="21" xfId="0" applyFont="1" applyFill="1" applyBorder="1" applyAlignment="1">
      <alignment horizontal="center" vertical="center" wrapText="1"/>
    </xf>
    <xf numFmtId="0" fontId="27" fillId="30" borderId="4" xfId="0" applyFont="1" applyFill="1" applyBorder="1" applyAlignment="1">
      <alignment horizontal="center" vertical="center" wrapText="1"/>
    </xf>
    <xf numFmtId="0" fontId="27" fillId="21" borderId="5" xfId="0" applyFont="1" applyFill="1" applyBorder="1" applyAlignment="1">
      <alignment horizontal="center" vertical="center" wrapText="1"/>
    </xf>
    <xf numFmtId="0" fontId="27" fillId="21" borderId="18" xfId="0" applyFont="1" applyFill="1" applyBorder="1" applyAlignment="1">
      <alignment horizontal="center" vertical="center" wrapText="1"/>
    </xf>
    <xf numFmtId="0" fontId="27" fillId="21" borderId="10" xfId="0" applyFont="1" applyFill="1" applyBorder="1" applyAlignment="1">
      <alignment horizontal="center" vertical="center" wrapText="1"/>
    </xf>
    <xf numFmtId="0" fontId="27" fillId="21" borderId="24" xfId="0" applyFont="1" applyFill="1" applyBorder="1" applyAlignment="1">
      <alignment horizontal="center" vertical="center" wrapText="1"/>
    </xf>
    <xf numFmtId="0" fontId="27" fillId="21" borderId="23" xfId="0" applyFont="1" applyFill="1" applyBorder="1" applyAlignment="1">
      <alignment horizontal="center" vertical="center" wrapText="1"/>
    </xf>
    <xf numFmtId="0" fontId="27" fillId="21" borderId="19" xfId="0" applyFont="1" applyFill="1" applyBorder="1" applyAlignment="1">
      <alignment horizontal="center" vertical="center" wrapText="1"/>
    </xf>
    <xf numFmtId="0" fontId="27" fillId="21" borderId="21" xfId="0" applyFont="1" applyFill="1" applyBorder="1" applyAlignment="1">
      <alignment horizontal="center" vertical="center" wrapText="1"/>
    </xf>
    <xf numFmtId="0" fontId="27" fillId="21" borderId="4" xfId="0" applyFont="1" applyFill="1" applyBorder="1" applyAlignment="1">
      <alignment horizontal="center" vertical="center" wrapText="1"/>
    </xf>
    <xf numFmtId="0" fontId="27" fillId="29" borderId="3" xfId="0" applyFont="1" applyFill="1" applyBorder="1" applyAlignment="1">
      <alignment horizontal="center" vertical="center" wrapText="1"/>
    </xf>
    <xf numFmtId="0" fontId="27" fillId="29" borderId="17" xfId="0" applyFont="1" applyFill="1" applyBorder="1" applyAlignment="1">
      <alignment horizontal="center" vertical="center" wrapText="1"/>
    </xf>
    <xf numFmtId="0" fontId="27" fillId="29" borderId="2" xfId="0" applyFont="1" applyFill="1" applyBorder="1" applyAlignment="1">
      <alignment horizontal="center" vertical="center" wrapText="1"/>
    </xf>
    <xf numFmtId="0" fontId="17" fillId="0" borderId="6" xfId="0" applyFont="1" applyBorder="1" applyAlignment="1">
      <alignment horizontal="left" wrapText="1"/>
    </xf>
    <xf numFmtId="0" fontId="17" fillId="28" borderId="3" xfId="0" applyFont="1" applyFill="1" applyBorder="1" applyAlignment="1">
      <alignment horizontal="center" vertical="center" wrapText="1"/>
    </xf>
    <xf numFmtId="0" fontId="17" fillId="28" borderId="17" xfId="0" applyFont="1" applyFill="1" applyBorder="1" applyAlignment="1">
      <alignment horizontal="center" vertical="center" wrapText="1"/>
    </xf>
    <xf numFmtId="0" fontId="17" fillId="28" borderId="2" xfId="0" applyFont="1" applyFill="1" applyBorder="1" applyAlignment="1">
      <alignment horizontal="center" vertical="center" wrapText="1"/>
    </xf>
    <xf numFmtId="0" fontId="22" fillId="10" borderId="10" xfId="0" applyFont="1" applyFill="1" applyBorder="1" applyAlignment="1">
      <alignment horizontal="center"/>
    </xf>
    <xf numFmtId="0" fontId="22" fillId="10" borderId="24" xfId="0" applyFont="1" applyFill="1" applyBorder="1" applyAlignment="1">
      <alignment horizontal="center"/>
    </xf>
    <xf numFmtId="0" fontId="22" fillId="32" borderId="5" xfId="0" applyFont="1" applyFill="1" applyBorder="1" applyAlignment="1">
      <alignment horizontal="center" vertical="center" wrapText="1"/>
    </xf>
    <xf numFmtId="0" fontId="22" fillId="32" borderId="9" xfId="0" applyFont="1" applyFill="1" applyBorder="1" applyAlignment="1">
      <alignment horizontal="center" vertical="center" wrapText="1"/>
    </xf>
    <xf numFmtId="0" fontId="22" fillId="32" borderId="18" xfId="0" applyFont="1" applyFill="1" applyBorder="1" applyAlignment="1">
      <alignment horizontal="center" vertical="center" wrapText="1"/>
    </xf>
    <xf numFmtId="0" fontId="27" fillId="27" borderId="3" xfId="0" applyFont="1" applyFill="1" applyBorder="1" applyAlignment="1">
      <alignment horizontal="center" vertical="center" wrapText="1"/>
    </xf>
    <xf numFmtId="0" fontId="27" fillId="27" borderId="17" xfId="0" applyFont="1" applyFill="1" applyBorder="1" applyAlignment="1">
      <alignment horizontal="center" vertical="center" wrapText="1"/>
    </xf>
    <xf numFmtId="0" fontId="27" fillId="27" borderId="2" xfId="0" applyFont="1" applyFill="1" applyBorder="1" applyAlignment="1">
      <alignment horizontal="center" vertical="center" wrapText="1"/>
    </xf>
    <xf numFmtId="0" fontId="27" fillId="26" borderId="5" xfId="0" applyFont="1" applyFill="1" applyBorder="1" applyAlignment="1">
      <alignment horizontal="center" vertical="center" wrapText="1"/>
    </xf>
    <xf numFmtId="0" fontId="27" fillId="26" borderId="18" xfId="0" applyFont="1" applyFill="1" applyBorder="1" applyAlignment="1">
      <alignment horizontal="center" vertical="center" wrapText="1"/>
    </xf>
    <xf numFmtId="0" fontId="27" fillId="26" borderId="10" xfId="0" applyFont="1" applyFill="1" applyBorder="1" applyAlignment="1">
      <alignment horizontal="center" vertical="center" wrapText="1"/>
    </xf>
    <xf numFmtId="0" fontId="27" fillId="26" borderId="24" xfId="0" applyFont="1" applyFill="1" applyBorder="1" applyAlignment="1">
      <alignment horizontal="center" vertical="center" wrapText="1"/>
    </xf>
    <xf numFmtId="0" fontId="27" fillId="26" borderId="23" xfId="0" applyFont="1" applyFill="1" applyBorder="1" applyAlignment="1">
      <alignment horizontal="center" vertical="center" wrapText="1"/>
    </xf>
    <xf numFmtId="0" fontId="27" fillId="26" borderId="19" xfId="0" applyFont="1" applyFill="1" applyBorder="1" applyAlignment="1">
      <alignment horizontal="center" vertical="center" wrapText="1"/>
    </xf>
    <xf numFmtId="0" fontId="27" fillId="26" borderId="21" xfId="0" applyFont="1" applyFill="1" applyBorder="1" applyAlignment="1">
      <alignment horizontal="center" vertical="center" wrapText="1"/>
    </xf>
    <xf numFmtId="0" fontId="27" fillId="26" borderId="4" xfId="0" applyFont="1" applyFill="1" applyBorder="1" applyAlignment="1">
      <alignment horizontal="center" vertical="center" wrapText="1"/>
    </xf>
    <xf numFmtId="0" fontId="27" fillId="27" borderId="5" xfId="0" applyFont="1" applyFill="1" applyBorder="1" applyAlignment="1">
      <alignment horizontal="center" vertical="center" wrapText="1"/>
    </xf>
    <xf numFmtId="0" fontId="27" fillId="27" borderId="9" xfId="0" applyFont="1" applyFill="1" applyBorder="1" applyAlignment="1">
      <alignment horizontal="center" vertical="center" wrapText="1"/>
    </xf>
    <xf numFmtId="0" fontId="27" fillId="27" borderId="18" xfId="0" applyFont="1" applyFill="1" applyBorder="1" applyAlignment="1">
      <alignment horizontal="center" vertical="center" wrapText="1"/>
    </xf>
    <xf numFmtId="0" fontId="27" fillId="27" borderId="10" xfId="0" applyFont="1" applyFill="1" applyBorder="1" applyAlignment="1">
      <alignment horizontal="center" vertical="center" wrapText="1"/>
    </xf>
    <xf numFmtId="0" fontId="27" fillId="27" borderId="24" xfId="0" applyFont="1" applyFill="1" applyBorder="1" applyAlignment="1">
      <alignment horizontal="center" vertical="center" wrapText="1"/>
    </xf>
    <xf numFmtId="0" fontId="27" fillId="27" borderId="23" xfId="0" applyFont="1" applyFill="1" applyBorder="1" applyAlignment="1">
      <alignment horizontal="center" vertical="center" wrapText="1"/>
    </xf>
    <xf numFmtId="0" fontId="27" fillId="27" borderId="22" xfId="0" applyFont="1" applyFill="1" applyBorder="1" applyAlignment="1">
      <alignment horizontal="center" vertical="center" wrapText="1"/>
    </xf>
    <xf numFmtId="0" fontId="27" fillId="27" borderId="0" xfId="0" applyFont="1" applyFill="1" applyAlignment="1">
      <alignment horizontal="center" vertical="center" wrapText="1"/>
    </xf>
    <xf numFmtId="0" fontId="27" fillId="27" borderId="20" xfId="0" applyFont="1" applyFill="1" applyBorder="1" applyAlignment="1">
      <alignment horizontal="center" vertical="center" wrapText="1"/>
    </xf>
    <xf numFmtId="0" fontId="27" fillId="27" borderId="19" xfId="0" applyFont="1" applyFill="1" applyBorder="1" applyAlignment="1">
      <alignment horizontal="center" vertical="center" wrapText="1"/>
    </xf>
    <xf numFmtId="0" fontId="27" fillId="27" borderId="21" xfId="0" applyFont="1" applyFill="1" applyBorder="1" applyAlignment="1">
      <alignment horizontal="center" vertical="center" wrapText="1"/>
    </xf>
    <xf numFmtId="0" fontId="27" fillId="27" borderId="4" xfId="0" applyFont="1" applyFill="1" applyBorder="1" applyAlignment="1">
      <alignment horizontal="center" vertical="center" wrapText="1"/>
    </xf>
    <xf numFmtId="0" fontId="17" fillId="26" borderId="3" xfId="0" applyFont="1" applyFill="1" applyBorder="1" applyAlignment="1">
      <alignment horizontal="center" vertical="center" wrapText="1"/>
    </xf>
    <xf numFmtId="0" fontId="17" fillId="26" borderId="17" xfId="0" applyFont="1" applyFill="1" applyBorder="1" applyAlignment="1">
      <alignment horizontal="center" vertical="center" wrapText="1"/>
    </xf>
    <xf numFmtId="0" fontId="17" fillId="26" borderId="2" xfId="0" applyFont="1" applyFill="1" applyBorder="1" applyAlignment="1">
      <alignment horizontal="center" vertical="center" wrapText="1"/>
    </xf>
    <xf numFmtId="0" fontId="27" fillId="26" borderId="9" xfId="0" applyFont="1" applyFill="1" applyBorder="1" applyAlignment="1">
      <alignment horizontal="center" vertical="center" wrapText="1"/>
    </xf>
    <xf numFmtId="0" fontId="17" fillId="26" borderId="10" xfId="0" applyFont="1" applyFill="1" applyBorder="1" applyAlignment="1">
      <alignment horizontal="center" vertical="center" wrapText="1"/>
    </xf>
    <xf numFmtId="0" fontId="17" fillId="26" borderId="24" xfId="0" applyFont="1" applyFill="1" applyBorder="1" applyAlignment="1">
      <alignment horizontal="center" vertical="center" wrapText="1"/>
    </xf>
    <xf numFmtId="0" fontId="17" fillId="26" borderId="23" xfId="0" applyFont="1" applyFill="1" applyBorder="1" applyAlignment="1">
      <alignment horizontal="center" vertical="center" wrapText="1"/>
    </xf>
    <xf numFmtId="0" fontId="17" fillId="26" borderId="22" xfId="0" applyFont="1" applyFill="1" applyBorder="1" applyAlignment="1">
      <alignment horizontal="center" vertical="center" wrapText="1"/>
    </xf>
    <xf numFmtId="0" fontId="17" fillId="26" borderId="0" xfId="0" applyFont="1" applyFill="1" applyAlignment="1">
      <alignment horizontal="center" vertical="center" wrapText="1"/>
    </xf>
    <xf numFmtId="0" fontId="17" fillId="26" borderId="20" xfId="0" applyFont="1" applyFill="1" applyBorder="1" applyAlignment="1">
      <alignment horizontal="center" vertical="center" wrapText="1"/>
    </xf>
    <xf numFmtId="0" fontId="17" fillId="26" borderId="19" xfId="0" applyFont="1" applyFill="1" applyBorder="1" applyAlignment="1">
      <alignment horizontal="center" vertical="center" wrapText="1"/>
    </xf>
    <xf numFmtId="0" fontId="17" fillId="26" borderId="21" xfId="0" applyFont="1" applyFill="1" applyBorder="1" applyAlignment="1">
      <alignment horizontal="center" vertical="center" wrapText="1"/>
    </xf>
    <xf numFmtId="0" fontId="17" fillId="26" borderId="4" xfId="0" applyFont="1" applyFill="1" applyBorder="1" applyAlignment="1">
      <alignment horizontal="center" vertical="center" wrapText="1"/>
    </xf>
    <xf numFmtId="0" fontId="27" fillId="24" borderId="3" xfId="0" applyFont="1" applyFill="1" applyBorder="1" applyAlignment="1">
      <alignment horizontal="center" vertical="center" wrapText="1"/>
    </xf>
    <xf numFmtId="0" fontId="27" fillId="24" borderId="17" xfId="0" applyFont="1" applyFill="1" applyBorder="1" applyAlignment="1">
      <alignment horizontal="center" vertical="center" wrapText="1"/>
    </xf>
    <xf numFmtId="0" fontId="27" fillId="24" borderId="2" xfId="0" applyFont="1" applyFill="1" applyBorder="1" applyAlignment="1">
      <alignment horizontal="center" vertical="center" wrapText="1"/>
    </xf>
    <xf numFmtId="0" fontId="27" fillId="23" borderId="10" xfId="0" applyFont="1" applyFill="1" applyBorder="1" applyAlignment="1">
      <alignment horizontal="center" vertical="center" wrapText="1"/>
    </xf>
    <xf numFmtId="0" fontId="27" fillId="23" borderId="24" xfId="0" applyFont="1" applyFill="1" applyBorder="1" applyAlignment="1">
      <alignment horizontal="center" vertical="center" wrapText="1"/>
    </xf>
    <xf numFmtId="0" fontId="27" fillId="23" borderId="23" xfId="0" applyFont="1" applyFill="1" applyBorder="1" applyAlignment="1">
      <alignment horizontal="center" vertical="center" wrapText="1"/>
    </xf>
    <xf numFmtId="0" fontId="27" fillId="23" borderId="22" xfId="0" applyFont="1" applyFill="1" applyBorder="1" applyAlignment="1">
      <alignment horizontal="center" vertical="center" wrapText="1"/>
    </xf>
    <xf numFmtId="0" fontId="27" fillId="23" borderId="0" xfId="0" applyFont="1" applyFill="1" applyAlignment="1">
      <alignment horizontal="center" vertical="center" wrapText="1"/>
    </xf>
    <xf numFmtId="0" fontId="27" fillId="23" borderId="20" xfId="0" applyFont="1" applyFill="1" applyBorder="1" applyAlignment="1">
      <alignment horizontal="center" vertical="center" wrapText="1"/>
    </xf>
    <xf numFmtId="0" fontId="27" fillId="23" borderId="19" xfId="0" applyFont="1" applyFill="1" applyBorder="1" applyAlignment="1">
      <alignment horizontal="center" vertical="center" wrapText="1"/>
    </xf>
    <xf numFmtId="0" fontId="27" fillId="23" borderId="21" xfId="0" applyFont="1" applyFill="1" applyBorder="1" applyAlignment="1">
      <alignment horizontal="center" vertical="center" wrapText="1"/>
    </xf>
    <xf numFmtId="0" fontId="27" fillId="23" borderId="4" xfId="0" applyFont="1" applyFill="1" applyBorder="1" applyAlignment="1">
      <alignment horizontal="center" vertical="center" wrapText="1"/>
    </xf>
    <xf numFmtId="0" fontId="27" fillId="23" borderId="5" xfId="0" applyFont="1" applyFill="1" applyBorder="1" applyAlignment="1">
      <alignment horizontal="center" vertical="center" wrapText="1"/>
    </xf>
    <xf numFmtId="0" fontId="27" fillId="23" borderId="9" xfId="0" applyFont="1" applyFill="1" applyBorder="1" applyAlignment="1">
      <alignment horizontal="center" vertical="center" wrapText="1"/>
    </xf>
    <xf numFmtId="0" fontId="27" fillId="23" borderId="18" xfId="0" applyFont="1" applyFill="1" applyBorder="1" applyAlignment="1">
      <alignment horizontal="center" vertical="center" wrapText="1"/>
    </xf>
    <xf numFmtId="0" fontId="27" fillId="23" borderId="3" xfId="0" applyFont="1" applyFill="1" applyBorder="1" applyAlignment="1">
      <alignment horizontal="center" vertical="center" wrapText="1"/>
    </xf>
    <xf numFmtId="0" fontId="27" fillId="23" borderId="17" xfId="0" applyFont="1" applyFill="1" applyBorder="1" applyAlignment="1">
      <alignment horizontal="center" vertical="center" wrapText="1"/>
    </xf>
    <xf numFmtId="0" fontId="27" fillId="23" borderId="2" xfId="0" applyFont="1" applyFill="1" applyBorder="1" applyAlignment="1">
      <alignment horizontal="center" vertical="center" wrapText="1"/>
    </xf>
    <xf numFmtId="0" fontId="27" fillId="22" borderId="3" xfId="0" applyFont="1" applyFill="1" applyBorder="1" applyAlignment="1">
      <alignment horizontal="center" vertical="center" wrapText="1"/>
    </xf>
    <xf numFmtId="0" fontId="27" fillId="22" borderId="17" xfId="0" applyFont="1" applyFill="1" applyBorder="1" applyAlignment="1">
      <alignment horizontal="center" vertical="center" wrapText="1"/>
    </xf>
    <xf numFmtId="0" fontId="27" fillId="22" borderId="2" xfId="0" applyFont="1" applyFill="1" applyBorder="1" applyAlignment="1">
      <alignment horizontal="center" vertical="center" wrapText="1"/>
    </xf>
    <xf numFmtId="0" fontId="27" fillId="22" borderId="5" xfId="0" applyFont="1" applyFill="1" applyBorder="1" applyAlignment="1">
      <alignment horizontal="center" vertical="center" wrapText="1"/>
    </xf>
    <xf numFmtId="0" fontId="27" fillId="22" borderId="18" xfId="0" applyFont="1" applyFill="1" applyBorder="1" applyAlignment="1">
      <alignment horizontal="center" vertical="center" wrapText="1"/>
    </xf>
    <xf numFmtId="0" fontId="27" fillId="22" borderId="10" xfId="0" applyFont="1" applyFill="1" applyBorder="1" applyAlignment="1">
      <alignment horizontal="center" vertical="center" wrapText="1"/>
    </xf>
    <xf numFmtId="0" fontId="27" fillId="22" borderId="24" xfId="0" applyFont="1" applyFill="1" applyBorder="1" applyAlignment="1">
      <alignment horizontal="center" vertical="center" wrapText="1"/>
    </xf>
    <xf numFmtId="0" fontId="27" fillId="22" borderId="23" xfId="0" applyFont="1" applyFill="1" applyBorder="1" applyAlignment="1">
      <alignment horizontal="center" vertical="center" wrapText="1"/>
    </xf>
    <xf numFmtId="0" fontId="27" fillId="22" borderId="19" xfId="0" applyFont="1" applyFill="1" applyBorder="1" applyAlignment="1">
      <alignment horizontal="center" vertical="center" wrapText="1"/>
    </xf>
    <xf numFmtId="0" fontId="27" fillId="22" borderId="21" xfId="0" applyFont="1" applyFill="1" applyBorder="1" applyAlignment="1">
      <alignment horizontal="center" vertical="center" wrapText="1"/>
    </xf>
    <xf numFmtId="0" fontId="27" fillId="22" borderId="4" xfId="0" applyFont="1" applyFill="1" applyBorder="1" applyAlignment="1">
      <alignment horizontal="center" vertical="center" wrapText="1"/>
    </xf>
    <xf numFmtId="0" fontId="27" fillId="22" borderId="9" xfId="0" applyFont="1" applyFill="1" applyBorder="1" applyAlignment="1">
      <alignment horizontal="center" vertical="center" wrapText="1"/>
    </xf>
    <xf numFmtId="0" fontId="27" fillId="22" borderId="22" xfId="0" applyFont="1" applyFill="1" applyBorder="1" applyAlignment="1">
      <alignment horizontal="center" vertical="center" wrapText="1"/>
    </xf>
    <xf numFmtId="0" fontId="27" fillId="22" borderId="0" xfId="0" applyFont="1" applyFill="1" applyAlignment="1">
      <alignment horizontal="center" vertical="center" wrapText="1"/>
    </xf>
    <xf numFmtId="0" fontId="27" fillId="22" borderId="20" xfId="0" applyFont="1" applyFill="1" applyBorder="1" applyAlignment="1">
      <alignment horizontal="center" vertical="center" wrapText="1"/>
    </xf>
    <xf numFmtId="0" fontId="27" fillId="21" borderId="3" xfId="0" applyFont="1" applyFill="1" applyBorder="1" applyAlignment="1">
      <alignment horizontal="center" vertical="center" wrapText="1"/>
    </xf>
    <xf numFmtId="0" fontId="27" fillId="21" borderId="17" xfId="0" applyFont="1" applyFill="1" applyBorder="1" applyAlignment="1">
      <alignment horizontal="center" vertical="center" wrapText="1"/>
    </xf>
    <xf numFmtId="0" fontId="27" fillId="21" borderId="2" xfId="0" applyFont="1" applyFill="1" applyBorder="1" applyAlignment="1">
      <alignment horizontal="center" vertical="center" wrapText="1"/>
    </xf>
    <xf numFmtId="0" fontId="27" fillId="30" borderId="3" xfId="0" applyFont="1" applyFill="1" applyBorder="1" applyAlignment="1">
      <alignment horizontal="center" vertical="center" wrapText="1"/>
    </xf>
    <xf numFmtId="0" fontId="27" fillId="30" borderId="17" xfId="0" applyFont="1" applyFill="1" applyBorder="1" applyAlignment="1">
      <alignment horizontal="center" vertical="center" wrapText="1"/>
    </xf>
    <xf numFmtId="0" fontId="27" fillId="30" borderId="2" xfId="0" applyFont="1" applyFill="1" applyBorder="1" applyAlignment="1">
      <alignment horizontal="center" vertical="center" wrapText="1"/>
    </xf>
    <xf numFmtId="0" fontId="16" fillId="33" borderId="5" xfId="0" applyFont="1" applyFill="1" applyBorder="1" applyAlignment="1">
      <alignment horizontal="center" vertical="center" wrapText="1"/>
    </xf>
    <xf numFmtId="0" fontId="16" fillId="33" borderId="9" xfId="0" applyFont="1" applyFill="1" applyBorder="1" applyAlignment="1">
      <alignment horizontal="center" vertical="center" wrapText="1"/>
    </xf>
    <xf numFmtId="0" fontId="16" fillId="33" borderId="18" xfId="0" applyFont="1" applyFill="1" applyBorder="1" applyAlignment="1">
      <alignment horizontal="center" vertical="center" wrapText="1"/>
    </xf>
    <xf numFmtId="0" fontId="29" fillId="34" borderId="10" xfId="0" applyFont="1" applyFill="1" applyBorder="1" applyAlignment="1">
      <alignment horizontal="center" vertical="center" wrapText="1"/>
    </xf>
    <xf numFmtId="0" fontId="29" fillId="34" borderId="23" xfId="0" applyFont="1" applyFill="1" applyBorder="1" applyAlignment="1">
      <alignment horizontal="center" vertical="center" wrapText="1"/>
    </xf>
    <xf numFmtId="0" fontId="29" fillId="34" borderId="22" xfId="0" applyFont="1" applyFill="1" applyBorder="1" applyAlignment="1">
      <alignment horizontal="center" vertical="center" wrapText="1"/>
    </xf>
    <xf numFmtId="0" fontId="29" fillId="34" borderId="20" xfId="0" applyFont="1" applyFill="1" applyBorder="1" applyAlignment="1">
      <alignment horizontal="center" vertical="center" wrapText="1"/>
    </xf>
    <xf numFmtId="0" fontId="29" fillId="34" borderId="19" xfId="0" applyFont="1" applyFill="1" applyBorder="1" applyAlignment="1">
      <alignment horizontal="center" vertical="center" wrapText="1"/>
    </xf>
    <xf numFmtId="0" fontId="29" fillId="34" borderId="4" xfId="0" applyFont="1" applyFill="1" applyBorder="1" applyAlignment="1">
      <alignment horizontal="center" vertical="center" wrapText="1"/>
    </xf>
    <xf numFmtId="0" fontId="29" fillId="35" borderId="10" xfId="0" applyFont="1" applyFill="1" applyBorder="1" applyAlignment="1">
      <alignment horizontal="center" vertical="center" wrapText="1"/>
    </xf>
    <xf numFmtId="0" fontId="29" fillId="35" borderId="23" xfId="0" applyFont="1" applyFill="1" applyBorder="1" applyAlignment="1">
      <alignment horizontal="center" vertical="center" wrapText="1"/>
    </xf>
    <xf numFmtId="0" fontId="29" fillId="35" borderId="22" xfId="0" applyFont="1" applyFill="1" applyBorder="1" applyAlignment="1">
      <alignment horizontal="center" vertical="center" wrapText="1"/>
    </xf>
    <xf numFmtId="0" fontId="29" fillId="35" borderId="20" xfId="0" applyFont="1" applyFill="1" applyBorder="1" applyAlignment="1">
      <alignment horizontal="center" vertical="center" wrapText="1"/>
    </xf>
    <xf numFmtId="0" fontId="29" fillId="35" borderId="19" xfId="0" applyFont="1" applyFill="1" applyBorder="1" applyAlignment="1">
      <alignment horizontal="center" vertical="center" wrapText="1"/>
    </xf>
    <xf numFmtId="0" fontId="29" fillId="35" borderId="4" xfId="0" applyFont="1" applyFill="1" applyBorder="1" applyAlignment="1">
      <alignment horizontal="center" vertical="center" wrapText="1"/>
    </xf>
    <xf numFmtId="0" fontId="16" fillId="36" borderId="5" xfId="0" applyFont="1" applyFill="1" applyBorder="1" applyAlignment="1">
      <alignment horizontal="center" vertical="center" wrapText="1"/>
    </xf>
    <xf numFmtId="0" fontId="16" fillId="36" borderId="9" xfId="0" applyFont="1" applyFill="1" applyBorder="1" applyAlignment="1">
      <alignment horizontal="center" vertical="center" wrapText="1"/>
    </xf>
    <xf numFmtId="0" fontId="16" fillId="36" borderId="18" xfId="0" applyFont="1" applyFill="1" applyBorder="1" applyAlignment="1">
      <alignment horizontal="center" vertical="center" wrapText="1"/>
    </xf>
    <xf numFmtId="0" fontId="29" fillId="37" borderId="10" xfId="0" applyFont="1" applyFill="1" applyBorder="1" applyAlignment="1">
      <alignment horizontal="center" vertical="center" wrapText="1"/>
    </xf>
    <xf numFmtId="0" fontId="29" fillId="37" borderId="23" xfId="0" applyFont="1" applyFill="1" applyBorder="1" applyAlignment="1">
      <alignment horizontal="center" vertical="center" wrapText="1"/>
    </xf>
    <xf numFmtId="0" fontId="29" fillId="37" borderId="19" xfId="0" applyFont="1" applyFill="1" applyBorder="1" applyAlignment="1">
      <alignment horizontal="center" vertical="center" wrapText="1"/>
    </xf>
    <xf numFmtId="0" fontId="29" fillId="37" borderId="4" xfId="0" applyFont="1" applyFill="1" applyBorder="1" applyAlignment="1">
      <alignment horizontal="center" vertical="center" wrapText="1"/>
    </xf>
    <xf numFmtId="0" fontId="22" fillId="38" borderId="10" xfId="0" applyFont="1" applyFill="1" applyBorder="1" applyAlignment="1">
      <alignment horizontal="center" vertical="center" wrapText="1"/>
    </xf>
    <xf numFmtId="0" fontId="22" fillId="38" borderId="23" xfId="0" applyFont="1" applyFill="1" applyBorder="1" applyAlignment="1">
      <alignment horizontal="center" vertical="center" wrapText="1"/>
    </xf>
    <xf numFmtId="0" fontId="22" fillId="38" borderId="22" xfId="0" applyFont="1" applyFill="1" applyBorder="1" applyAlignment="1">
      <alignment horizontal="center" vertical="center" wrapText="1"/>
    </xf>
    <xf numFmtId="0" fontId="22" fillId="38" borderId="20" xfId="0" applyFont="1" applyFill="1" applyBorder="1" applyAlignment="1">
      <alignment horizontal="center" vertical="center" wrapText="1"/>
    </xf>
    <xf numFmtId="0" fontId="22" fillId="38" borderId="19" xfId="0" applyFont="1" applyFill="1" applyBorder="1" applyAlignment="1">
      <alignment horizontal="center" vertical="center" wrapText="1"/>
    </xf>
    <xf numFmtId="0" fontId="22" fillId="38" borderId="4" xfId="0" applyFont="1" applyFill="1" applyBorder="1" applyAlignment="1">
      <alignment horizontal="center" vertical="center" wrapText="1"/>
    </xf>
    <xf numFmtId="0" fontId="16" fillId="39" borderId="5" xfId="0" applyFont="1" applyFill="1" applyBorder="1" applyAlignment="1">
      <alignment horizontal="center" vertical="center" wrapText="1"/>
    </xf>
    <xf numFmtId="0" fontId="16" fillId="39" borderId="9" xfId="0" applyFont="1" applyFill="1" applyBorder="1" applyAlignment="1">
      <alignment horizontal="center" vertical="center" wrapText="1"/>
    </xf>
    <xf numFmtId="0" fontId="16" fillId="39" borderId="18" xfId="0" applyFont="1" applyFill="1" applyBorder="1" applyAlignment="1">
      <alignment horizontal="center" vertical="center" wrapText="1"/>
    </xf>
    <xf numFmtId="0" fontId="27" fillId="20" borderId="6" xfId="0" applyFont="1" applyFill="1" applyBorder="1" applyAlignment="1">
      <alignment horizontal="center" vertical="center" wrapText="1"/>
    </xf>
    <xf numFmtId="0" fontId="29" fillId="40" borderId="10" xfId="0" applyFont="1" applyFill="1" applyBorder="1" applyAlignment="1">
      <alignment horizontal="center" vertical="center" wrapText="1"/>
    </xf>
    <xf numFmtId="0" fontId="29" fillId="40" borderId="24" xfId="0" applyFont="1" applyFill="1" applyBorder="1" applyAlignment="1">
      <alignment horizontal="center" vertical="center" wrapText="1"/>
    </xf>
    <xf numFmtId="0" fontId="29" fillId="40" borderId="22" xfId="0" applyFont="1" applyFill="1" applyBorder="1" applyAlignment="1">
      <alignment horizontal="center" vertical="center" wrapText="1"/>
    </xf>
    <xf numFmtId="0" fontId="29" fillId="40" borderId="0" xfId="0" applyFont="1" applyFill="1" applyAlignment="1">
      <alignment horizontal="center" vertical="center" wrapText="1"/>
    </xf>
    <xf numFmtId="0" fontId="29" fillId="40" borderId="19" xfId="0" applyFont="1" applyFill="1" applyBorder="1" applyAlignment="1">
      <alignment horizontal="center" vertical="center" wrapText="1"/>
    </xf>
    <xf numFmtId="0" fontId="29" fillId="40" borderId="21" xfId="0" applyFont="1" applyFill="1" applyBorder="1" applyAlignment="1">
      <alignment horizontal="center" vertical="center" wrapText="1"/>
    </xf>
    <xf numFmtId="0" fontId="29" fillId="41" borderId="10" xfId="0" applyFont="1" applyFill="1" applyBorder="1" applyAlignment="1">
      <alignment horizontal="center" vertical="center" wrapText="1"/>
    </xf>
    <xf numFmtId="0" fontId="29" fillId="41" borderId="24" xfId="0" applyFont="1" applyFill="1" applyBorder="1" applyAlignment="1">
      <alignment horizontal="center" vertical="center" wrapText="1"/>
    </xf>
    <xf numFmtId="0" fontId="29" fillId="41" borderId="22" xfId="0" applyFont="1" applyFill="1" applyBorder="1" applyAlignment="1">
      <alignment horizontal="center" vertical="center" wrapText="1"/>
    </xf>
    <xf numFmtId="0" fontId="29" fillId="41" borderId="0" xfId="0" applyFont="1" applyFill="1" applyAlignment="1">
      <alignment horizontal="center" vertical="center" wrapText="1"/>
    </xf>
    <xf numFmtId="0" fontId="29" fillId="41" borderId="19" xfId="0" applyFont="1" applyFill="1" applyBorder="1" applyAlignment="1">
      <alignment horizontal="center" vertical="center" wrapText="1"/>
    </xf>
    <xf numFmtId="0" fontId="29" fillId="41" borderId="21" xfId="0" applyFont="1" applyFill="1" applyBorder="1" applyAlignment="1">
      <alignment horizontal="center" vertical="center" wrapText="1"/>
    </xf>
    <xf numFmtId="0" fontId="29" fillId="42" borderId="10" xfId="0" applyFont="1" applyFill="1" applyBorder="1" applyAlignment="1">
      <alignment horizontal="center" vertical="center" wrapText="1"/>
    </xf>
    <xf numFmtId="0" fontId="29" fillId="42" borderId="24" xfId="0" applyFont="1" applyFill="1" applyBorder="1" applyAlignment="1">
      <alignment horizontal="center" vertical="center" wrapText="1"/>
    </xf>
    <xf numFmtId="0" fontId="29" fillId="42" borderId="22" xfId="0" applyFont="1" applyFill="1" applyBorder="1" applyAlignment="1">
      <alignment horizontal="center" vertical="center" wrapText="1"/>
    </xf>
    <xf numFmtId="0" fontId="29" fillId="42" borderId="0" xfId="0" applyFont="1" applyFill="1" applyAlignment="1">
      <alignment horizontal="center" vertical="center" wrapText="1"/>
    </xf>
    <xf numFmtId="0" fontId="29" fillId="42" borderId="20" xfId="0" applyFont="1" applyFill="1" applyBorder="1" applyAlignment="1">
      <alignment horizontal="center" vertical="center" wrapText="1"/>
    </xf>
    <xf numFmtId="0" fontId="29" fillId="42" borderId="19" xfId="0" applyFont="1" applyFill="1" applyBorder="1" applyAlignment="1">
      <alignment horizontal="center" vertical="center" wrapText="1"/>
    </xf>
    <xf numFmtId="0" fontId="29" fillId="42" borderId="4" xfId="0" applyFont="1" applyFill="1" applyBorder="1" applyAlignment="1">
      <alignment horizontal="center" vertical="center" wrapText="1"/>
    </xf>
    <xf numFmtId="0" fontId="30" fillId="43" borderId="5" xfId="0" applyFont="1" applyFill="1" applyBorder="1" applyAlignment="1">
      <alignment horizontal="center" vertical="center" wrapText="1"/>
    </xf>
    <xf numFmtId="0" fontId="30" fillId="43" borderId="9" xfId="0" applyFont="1" applyFill="1" applyBorder="1" applyAlignment="1">
      <alignment horizontal="center" vertical="center" wrapText="1"/>
    </xf>
    <xf numFmtId="0" fontId="30" fillId="43" borderId="20" xfId="0" applyFont="1" applyFill="1" applyBorder="1" applyAlignment="1">
      <alignment horizontal="center" vertical="center" wrapText="1"/>
    </xf>
    <xf numFmtId="0" fontId="30" fillId="43" borderId="18" xfId="0" applyFont="1" applyFill="1" applyBorder="1" applyAlignment="1">
      <alignment horizontal="center" vertical="center" wrapText="1"/>
    </xf>
    <xf numFmtId="0" fontId="22" fillId="44" borderId="10" xfId="0" applyFont="1" applyFill="1" applyBorder="1" applyAlignment="1">
      <alignment horizontal="center" vertical="center" wrapText="1"/>
    </xf>
    <xf numFmtId="0" fontId="22" fillId="44" borderId="23" xfId="0" applyFont="1" applyFill="1" applyBorder="1" applyAlignment="1">
      <alignment horizontal="center" vertical="center" wrapText="1"/>
    </xf>
    <xf numFmtId="0" fontId="22" fillId="44" borderId="22" xfId="0" applyFont="1" applyFill="1" applyBorder="1" applyAlignment="1">
      <alignment horizontal="center" vertical="center" wrapText="1"/>
    </xf>
    <xf numFmtId="0" fontId="22" fillId="44" borderId="20" xfId="0" applyFont="1" applyFill="1" applyBorder="1" applyAlignment="1">
      <alignment horizontal="center" vertical="center" wrapText="1"/>
    </xf>
    <xf numFmtId="0" fontId="22" fillId="44" borderId="19" xfId="0" applyFont="1" applyFill="1" applyBorder="1" applyAlignment="1">
      <alignment horizontal="center" vertical="center" wrapText="1"/>
    </xf>
    <xf numFmtId="0" fontId="22" fillId="44" borderId="4" xfId="0" applyFont="1" applyFill="1" applyBorder="1" applyAlignment="1">
      <alignment horizontal="center" vertical="center" wrapText="1"/>
    </xf>
    <xf numFmtId="0" fontId="29" fillId="45" borderId="10" xfId="0" applyFont="1" applyFill="1" applyBorder="1" applyAlignment="1">
      <alignment horizontal="center" vertical="center" wrapText="1"/>
    </xf>
    <xf numFmtId="0" fontId="29" fillId="45" borderId="23" xfId="0" applyFont="1" applyFill="1" applyBorder="1" applyAlignment="1">
      <alignment horizontal="center" vertical="center" wrapText="1"/>
    </xf>
    <xf numFmtId="0" fontId="29" fillId="45" borderId="22" xfId="0" applyFont="1" applyFill="1" applyBorder="1" applyAlignment="1">
      <alignment horizontal="center" vertical="center" wrapText="1"/>
    </xf>
    <xf numFmtId="0" fontId="29" fillId="45" borderId="20" xfId="0" applyFont="1" applyFill="1" applyBorder="1" applyAlignment="1">
      <alignment horizontal="center" vertical="center" wrapText="1"/>
    </xf>
    <xf numFmtId="0" fontId="29" fillId="45" borderId="19" xfId="0" applyFont="1" applyFill="1" applyBorder="1" applyAlignment="1">
      <alignment horizontal="center" vertical="center" wrapText="1"/>
    </xf>
    <xf numFmtId="0" fontId="29" fillId="45" borderId="4" xfId="0" applyFont="1" applyFill="1" applyBorder="1" applyAlignment="1">
      <alignment horizontal="center" vertical="center" wrapText="1"/>
    </xf>
    <xf numFmtId="0" fontId="29" fillId="46" borderId="10" xfId="0" applyFont="1" applyFill="1" applyBorder="1" applyAlignment="1">
      <alignment horizontal="center" vertical="center" wrapText="1"/>
    </xf>
    <xf numFmtId="0" fontId="29" fillId="46" borderId="23" xfId="0" applyFont="1" applyFill="1" applyBorder="1" applyAlignment="1">
      <alignment horizontal="center" vertical="center" wrapText="1"/>
    </xf>
    <xf numFmtId="0" fontId="29" fillId="46" borderId="22" xfId="0" applyFont="1" applyFill="1" applyBorder="1" applyAlignment="1">
      <alignment horizontal="center" vertical="center" wrapText="1"/>
    </xf>
    <xf numFmtId="0" fontId="29" fillId="46" borderId="20" xfId="0" applyFont="1" applyFill="1" applyBorder="1" applyAlignment="1">
      <alignment horizontal="center" vertical="center" wrapText="1"/>
    </xf>
    <xf numFmtId="0" fontId="29" fillId="46" borderId="19" xfId="0" applyFont="1" applyFill="1" applyBorder="1" applyAlignment="1">
      <alignment horizontal="center" vertical="center" wrapText="1"/>
    </xf>
    <xf numFmtId="0" fontId="29" fillId="46" borderId="4" xfId="0" applyFont="1" applyFill="1" applyBorder="1" applyAlignment="1">
      <alignment horizontal="center" vertical="center" wrapText="1"/>
    </xf>
    <xf numFmtId="0" fontId="29" fillId="47" borderId="3" xfId="0" applyFont="1" applyFill="1" applyBorder="1" applyAlignment="1">
      <alignment horizontal="center" vertical="center" wrapText="1"/>
    </xf>
    <xf numFmtId="0" fontId="29" fillId="47" borderId="2" xfId="0" applyFont="1" applyFill="1" applyBorder="1" applyAlignment="1">
      <alignment horizontal="center" vertical="center" wrapText="1"/>
    </xf>
    <xf numFmtId="0" fontId="16" fillId="4" borderId="17" xfId="0" applyFont="1" applyFill="1" applyBorder="1" applyAlignment="1">
      <alignment horizontal="center" wrapText="1"/>
    </xf>
    <xf numFmtId="0" fontId="16" fillId="4" borderId="2" xfId="0" applyFont="1" applyFill="1" applyBorder="1" applyAlignment="1">
      <alignment horizontal="center" wrapText="1"/>
    </xf>
    <xf numFmtId="0" fontId="16" fillId="15" borderId="3" xfId="0" applyFont="1" applyFill="1" applyBorder="1" applyAlignment="1">
      <alignment horizontal="center" wrapText="1"/>
    </xf>
    <xf numFmtId="0" fontId="16" fillId="15" borderId="17" xfId="0" applyFont="1" applyFill="1" applyBorder="1" applyAlignment="1">
      <alignment horizontal="center" wrapText="1"/>
    </xf>
    <xf numFmtId="0" fontId="16" fillId="15" borderId="2" xfId="0" applyFont="1" applyFill="1" applyBorder="1" applyAlignment="1">
      <alignment horizontal="center" wrapText="1"/>
    </xf>
    <xf numFmtId="0" fontId="16" fillId="48" borderId="5" xfId="0" applyFont="1" applyFill="1" applyBorder="1" applyAlignment="1">
      <alignment horizontal="center" vertical="center" wrapText="1"/>
    </xf>
    <xf numFmtId="0" fontId="16" fillId="48" borderId="9" xfId="0" applyFont="1" applyFill="1" applyBorder="1" applyAlignment="1">
      <alignment horizontal="center" vertical="center" wrapText="1"/>
    </xf>
    <xf numFmtId="0" fontId="16" fillId="48" borderId="18" xfId="0" applyFont="1" applyFill="1" applyBorder="1" applyAlignment="1">
      <alignment horizontal="center" vertical="center" wrapText="1"/>
    </xf>
    <xf numFmtId="0" fontId="15" fillId="49" borderId="10" xfId="0" applyFont="1" applyFill="1" applyBorder="1" applyAlignment="1">
      <alignment horizontal="center" vertical="center" wrapText="1"/>
    </xf>
    <xf numFmtId="0" fontId="15" fillId="49" borderId="24" xfId="0" applyFont="1" applyFill="1" applyBorder="1" applyAlignment="1">
      <alignment horizontal="center" vertical="center" wrapText="1"/>
    </xf>
    <xf numFmtId="0" fontId="15" fillId="49" borderId="22" xfId="0" applyFont="1" applyFill="1" applyBorder="1" applyAlignment="1">
      <alignment horizontal="center" vertical="center" wrapText="1"/>
    </xf>
    <xf numFmtId="0" fontId="15" fillId="49" borderId="0" xfId="0" applyFont="1" applyFill="1" applyAlignment="1">
      <alignment horizontal="center" vertical="center" wrapText="1"/>
    </xf>
    <xf numFmtId="0" fontId="15" fillId="49" borderId="19" xfId="0" applyFont="1" applyFill="1" applyBorder="1" applyAlignment="1">
      <alignment horizontal="center" vertical="center" wrapText="1"/>
    </xf>
    <xf numFmtId="0" fontId="15" fillId="49" borderId="21" xfId="0" applyFont="1" applyFill="1" applyBorder="1" applyAlignment="1">
      <alignment horizontal="center" vertical="center" wrapText="1"/>
    </xf>
    <xf numFmtId="0" fontId="16" fillId="50" borderId="10" xfId="0" applyFont="1" applyFill="1" applyBorder="1" applyAlignment="1">
      <alignment horizontal="center" vertical="center" wrapText="1"/>
    </xf>
    <xf numFmtId="0" fontId="16" fillId="50" borderId="24" xfId="0" applyFont="1" applyFill="1" applyBorder="1" applyAlignment="1">
      <alignment horizontal="center" vertical="center" wrapText="1"/>
    </xf>
    <xf numFmtId="0" fontId="16" fillId="50" borderId="22" xfId="0" applyFont="1" applyFill="1" applyBorder="1" applyAlignment="1">
      <alignment horizontal="center" vertical="center" wrapText="1"/>
    </xf>
    <xf numFmtId="0" fontId="16" fillId="50" borderId="0" xfId="0" applyFont="1" applyFill="1" applyAlignment="1">
      <alignment horizontal="center" vertical="center" wrapText="1"/>
    </xf>
    <xf numFmtId="0" fontId="16" fillId="50" borderId="19" xfId="0" applyFont="1" applyFill="1" applyBorder="1" applyAlignment="1">
      <alignment horizontal="center" vertical="center" wrapText="1"/>
    </xf>
    <xf numFmtId="0" fontId="16" fillId="50" borderId="21" xfId="0" applyFont="1" applyFill="1" applyBorder="1" applyAlignment="1">
      <alignment horizontal="center" vertical="center" wrapText="1"/>
    </xf>
    <xf numFmtId="0" fontId="29" fillId="51" borderId="10" xfId="0" applyFont="1" applyFill="1" applyBorder="1" applyAlignment="1">
      <alignment horizontal="center" vertical="center" wrapText="1"/>
    </xf>
    <xf numFmtId="0" fontId="29" fillId="51" borderId="24" xfId="0" applyFont="1" applyFill="1" applyBorder="1" applyAlignment="1">
      <alignment horizontal="center" vertical="center" wrapText="1"/>
    </xf>
    <xf numFmtId="0" fontId="29" fillId="51" borderId="22" xfId="0" applyFont="1" applyFill="1" applyBorder="1" applyAlignment="1">
      <alignment horizontal="center" vertical="center" wrapText="1"/>
    </xf>
    <xf numFmtId="0" fontId="29" fillId="51" borderId="0" xfId="0" applyFont="1" applyFill="1" applyAlignment="1">
      <alignment horizontal="center" vertical="center" wrapText="1"/>
    </xf>
    <xf numFmtId="0" fontId="29" fillId="51" borderId="19" xfId="0" applyFont="1" applyFill="1" applyBorder="1" applyAlignment="1">
      <alignment horizontal="center" vertical="center" wrapText="1"/>
    </xf>
    <xf numFmtId="0" fontId="29" fillId="51" borderId="21" xfId="0" applyFont="1" applyFill="1" applyBorder="1" applyAlignment="1">
      <alignment horizontal="center" vertical="center" wrapText="1"/>
    </xf>
    <xf numFmtId="0" fontId="29" fillId="52" borderId="10" xfId="0" applyFont="1" applyFill="1" applyBorder="1" applyAlignment="1">
      <alignment horizontal="center" vertical="center" wrapText="1"/>
    </xf>
    <xf numFmtId="0" fontId="29" fillId="52" borderId="24" xfId="0" applyFont="1" applyFill="1" applyBorder="1" applyAlignment="1">
      <alignment horizontal="center" vertical="center" wrapText="1"/>
    </xf>
    <xf numFmtId="0" fontId="29" fillId="52" borderId="22" xfId="0" applyFont="1" applyFill="1" applyBorder="1" applyAlignment="1">
      <alignment horizontal="center" vertical="center" wrapText="1"/>
    </xf>
    <xf numFmtId="0" fontId="29" fillId="52" borderId="0" xfId="0" applyFont="1" applyFill="1" applyAlignment="1">
      <alignment horizontal="center" vertical="center" wrapText="1"/>
    </xf>
    <xf numFmtId="0" fontId="29" fillId="52" borderId="19" xfId="0" applyFont="1" applyFill="1" applyBorder="1" applyAlignment="1">
      <alignment horizontal="center" vertical="center" wrapText="1"/>
    </xf>
    <xf numFmtId="0" fontId="29" fillId="52" borderId="21" xfId="0" applyFont="1" applyFill="1" applyBorder="1" applyAlignment="1">
      <alignment horizontal="center" vertical="center" wrapText="1"/>
    </xf>
    <xf numFmtId="0" fontId="29" fillId="53" borderId="10" xfId="0" applyFont="1" applyFill="1" applyBorder="1" applyAlignment="1">
      <alignment horizontal="center" vertical="center" wrapText="1"/>
    </xf>
    <xf numFmtId="0" fontId="29" fillId="53" borderId="24" xfId="0" applyFont="1" applyFill="1" applyBorder="1" applyAlignment="1">
      <alignment horizontal="center" vertical="center" wrapText="1"/>
    </xf>
    <xf numFmtId="0" fontId="29" fillId="53" borderId="22" xfId="0" applyFont="1" applyFill="1" applyBorder="1" applyAlignment="1">
      <alignment horizontal="center" vertical="center" wrapText="1"/>
    </xf>
    <xf numFmtId="0" fontId="29" fillId="53" borderId="0" xfId="0" applyFont="1" applyFill="1" applyAlignment="1">
      <alignment horizontal="center" vertical="center" wrapText="1"/>
    </xf>
    <xf numFmtId="0" fontId="29" fillId="53" borderId="19" xfId="0" applyFont="1" applyFill="1" applyBorder="1" applyAlignment="1">
      <alignment horizontal="center" vertical="center" wrapText="1"/>
    </xf>
    <xf numFmtId="0" fontId="29" fillId="53" borderId="21" xfId="0" applyFont="1" applyFill="1" applyBorder="1" applyAlignment="1">
      <alignment horizontal="center" vertical="center" wrapText="1"/>
    </xf>
    <xf numFmtId="0" fontId="27" fillId="30" borderId="6" xfId="0" applyFont="1" applyFill="1" applyBorder="1" applyAlignment="1">
      <alignment horizontal="center" vertical="center" wrapText="1"/>
    </xf>
    <xf numFmtId="0" fontId="16" fillId="15" borderId="3" xfId="0" applyFont="1" applyFill="1" applyBorder="1" applyAlignment="1">
      <alignment horizontal="center" vertical="center" wrapText="1"/>
    </xf>
    <xf numFmtId="0" fontId="16" fillId="15" borderId="17" xfId="0" applyFont="1" applyFill="1" applyBorder="1" applyAlignment="1">
      <alignment horizontal="center" vertical="center" wrapText="1"/>
    </xf>
    <xf numFmtId="0" fontId="16" fillId="15" borderId="2" xfId="0" applyFont="1" applyFill="1" applyBorder="1" applyAlignment="1">
      <alignment horizontal="center" vertical="center" wrapText="1"/>
    </xf>
    <xf numFmtId="0" fontId="27" fillId="30" borderId="0" xfId="0" applyFont="1" applyFill="1" applyAlignment="1">
      <alignment horizontal="center" vertical="center" wrapText="1"/>
    </xf>
    <xf numFmtId="0" fontId="27" fillId="30" borderId="20" xfId="0" applyFont="1" applyFill="1" applyBorder="1" applyAlignment="1">
      <alignment horizontal="center" vertical="center" wrapText="1"/>
    </xf>
    <xf numFmtId="0" fontId="17" fillId="30" borderId="24" xfId="0" applyFont="1" applyFill="1" applyBorder="1" applyAlignment="1">
      <alignment horizontal="center" vertical="center" wrapText="1"/>
    </xf>
    <xf numFmtId="0" fontId="17" fillId="30" borderId="23" xfId="0" applyFont="1" applyFill="1" applyBorder="1" applyAlignment="1">
      <alignment horizontal="center" vertical="center" wrapText="1"/>
    </xf>
    <xf numFmtId="0" fontId="17" fillId="30" borderId="21" xfId="0" applyFont="1" applyFill="1" applyBorder="1" applyAlignment="1">
      <alignment horizontal="center" vertical="center" wrapText="1"/>
    </xf>
    <xf numFmtId="0" fontId="17" fillId="30" borderId="4" xfId="0" applyFont="1" applyFill="1" applyBorder="1" applyAlignment="1">
      <alignment horizontal="center" vertical="center" wrapText="1"/>
    </xf>
    <xf numFmtId="0" fontId="17" fillId="30" borderId="0" xfId="0" applyFont="1" applyFill="1" applyAlignment="1">
      <alignment horizontal="center" vertical="center" wrapText="1"/>
    </xf>
    <xf numFmtId="0" fontId="17" fillId="30" borderId="20" xfId="0" applyFont="1" applyFill="1" applyBorder="1" applyAlignment="1">
      <alignment horizontal="center" vertical="center" wrapText="1"/>
    </xf>
    <xf numFmtId="0" fontId="17" fillId="54" borderId="24" xfId="0" applyFont="1" applyFill="1" applyBorder="1" applyAlignment="1">
      <alignment horizontal="center" vertical="center" wrapText="1"/>
    </xf>
    <xf numFmtId="0" fontId="17" fillId="54" borderId="23" xfId="0" applyFont="1" applyFill="1" applyBorder="1" applyAlignment="1">
      <alignment horizontal="center" vertical="center" wrapText="1"/>
    </xf>
    <xf numFmtId="0" fontId="17" fillId="54" borderId="21" xfId="0" applyFont="1" applyFill="1" applyBorder="1" applyAlignment="1">
      <alignment horizontal="center" vertical="center" wrapText="1"/>
    </xf>
    <xf numFmtId="0" fontId="17" fillId="54" borderId="4" xfId="0" applyFont="1" applyFill="1" applyBorder="1" applyAlignment="1">
      <alignment horizontal="center" vertical="center" wrapText="1"/>
    </xf>
    <xf numFmtId="0" fontId="27" fillId="54" borderId="24" xfId="0" applyFont="1" applyFill="1" applyBorder="1" applyAlignment="1">
      <alignment horizontal="center" vertical="center" wrapText="1"/>
    </xf>
    <xf numFmtId="0" fontId="27" fillId="54" borderId="23" xfId="0" applyFont="1" applyFill="1" applyBorder="1" applyAlignment="1">
      <alignment horizontal="center" vertical="center" wrapText="1"/>
    </xf>
    <xf numFmtId="0" fontId="27" fillId="54" borderId="21" xfId="0" applyFont="1" applyFill="1" applyBorder="1" applyAlignment="1">
      <alignment horizontal="center" vertical="center" wrapText="1"/>
    </xf>
    <xf numFmtId="0" fontId="27" fillId="54" borderId="4" xfId="0" applyFont="1" applyFill="1" applyBorder="1" applyAlignment="1">
      <alignment horizontal="center" vertical="center" wrapText="1"/>
    </xf>
    <xf numFmtId="0" fontId="29" fillId="55" borderId="10" xfId="0" applyFont="1" applyFill="1" applyBorder="1" applyAlignment="1">
      <alignment horizontal="center" vertical="center" wrapText="1"/>
    </xf>
    <xf numFmtId="0" fontId="29" fillId="55" borderId="23" xfId="0" applyFont="1" applyFill="1" applyBorder="1" applyAlignment="1">
      <alignment horizontal="center" vertical="center" wrapText="1"/>
    </xf>
    <xf numFmtId="0" fontId="29" fillId="55" borderId="22" xfId="0" applyFont="1" applyFill="1" applyBorder="1" applyAlignment="1">
      <alignment horizontal="center" vertical="center" wrapText="1"/>
    </xf>
    <xf numFmtId="0" fontId="29" fillId="55" borderId="20" xfId="0" applyFont="1" applyFill="1" applyBorder="1" applyAlignment="1">
      <alignment horizontal="center" vertical="center" wrapText="1"/>
    </xf>
    <xf numFmtId="0" fontId="29" fillId="55" borderId="19" xfId="0" applyFont="1" applyFill="1" applyBorder="1" applyAlignment="1">
      <alignment horizontal="center" vertical="center" wrapText="1"/>
    </xf>
    <xf numFmtId="0" fontId="29" fillId="55" borderId="4" xfId="0" applyFont="1" applyFill="1" applyBorder="1" applyAlignment="1">
      <alignment horizontal="center" vertical="center" wrapText="1"/>
    </xf>
    <xf numFmtId="0" fontId="29" fillId="56" borderId="10" xfId="0" applyFont="1" applyFill="1" applyBorder="1" applyAlignment="1">
      <alignment horizontal="center" vertical="center" wrapText="1"/>
    </xf>
    <xf numFmtId="0" fontId="29" fillId="56" borderId="23" xfId="0" applyFont="1" applyFill="1" applyBorder="1" applyAlignment="1">
      <alignment horizontal="center" vertical="center" wrapText="1"/>
    </xf>
    <xf numFmtId="0" fontId="29" fillId="56" borderId="22" xfId="0" applyFont="1" applyFill="1" applyBorder="1" applyAlignment="1">
      <alignment horizontal="center" vertical="center" wrapText="1"/>
    </xf>
    <xf numFmtId="0" fontId="29" fillId="56" borderId="20" xfId="0" applyFont="1" applyFill="1" applyBorder="1" applyAlignment="1">
      <alignment horizontal="center" vertical="center" wrapText="1"/>
    </xf>
    <xf numFmtId="0" fontId="29" fillId="56" borderId="19" xfId="0" applyFont="1" applyFill="1" applyBorder="1" applyAlignment="1">
      <alignment horizontal="center" vertical="center" wrapText="1"/>
    </xf>
    <xf numFmtId="0" fontId="29" fillId="56" borderId="4" xfId="0" applyFont="1" applyFill="1" applyBorder="1" applyAlignment="1">
      <alignment horizontal="center" vertical="center" wrapText="1"/>
    </xf>
    <xf numFmtId="0" fontId="22" fillId="57" borderId="3" xfId="0" applyFont="1" applyFill="1" applyBorder="1" applyAlignment="1">
      <alignment horizontal="center" vertical="center" wrapText="1"/>
    </xf>
    <xf numFmtId="0" fontId="22" fillId="57" borderId="2" xfId="0" applyFont="1" applyFill="1" applyBorder="1" applyAlignment="1">
      <alignment horizontal="center" vertical="center" wrapText="1"/>
    </xf>
    <xf numFmtId="0" fontId="29" fillId="58" borderId="10" xfId="0" applyFont="1" applyFill="1" applyBorder="1" applyAlignment="1">
      <alignment horizontal="center" vertical="center" wrapText="1"/>
    </xf>
    <xf numFmtId="0" fontId="29" fillId="58" borderId="23" xfId="0" applyFont="1" applyFill="1" applyBorder="1" applyAlignment="1">
      <alignment horizontal="center" vertical="center" wrapText="1"/>
    </xf>
    <xf numFmtId="0" fontId="29" fillId="58" borderId="22" xfId="0" applyFont="1" applyFill="1" applyBorder="1" applyAlignment="1">
      <alignment horizontal="center" vertical="center" wrapText="1"/>
    </xf>
    <xf numFmtId="0" fontId="29" fillId="58" borderId="20" xfId="0" applyFont="1" applyFill="1" applyBorder="1" applyAlignment="1">
      <alignment horizontal="center" vertical="center" wrapText="1"/>
    </xf>
    <xf numFmtId="0" fontId="29" fillId="58" borderId="19" xfId="0" applyFont="1" applyFill="1" applyBorder="1" applyAlignment="1">
      <alignment horizontal="center" vertical="center" wrapText="1"/>
    </xf>
    <xf numFmtId="0" fontId="29" fillId="58" borderId="4" xfId="0" applyFont="1" applyFill="1" applyBorder="1" applyAlignment="1">
      <alignment horizontal="center" vertical="center" wrapText="1"/>
    </xf>
    <xf numFmtId="0" fontId="29" fillId="59" borderId="3" xfId="0" applyFont="1" applyFill="1" applyBorder="1" applyAlignment="1">
      <alignment horizontal="center" vertical="center" wrapText="1"/>
    </xf>
    <xf numFmtId="0" fontId="29" fillId="59" borderId="2" xfId="0" applyFont="1" applyFill="1" applyBorder="1" applyAlignment="1">
      <alignment horizontal="center" vertical="center" wrapText="1"/>
    </xf>
    <xf numFmtId="0" fontId="29" fillId="59" borderId="10" xfId="0" applyFont="1" applyFill="1" applyBorder="1" applyAlignment="1">
      <alignment horizontal="center" vertical="center" wrapText="1"/>
    </xf>
    <xf numFmtId="0" fontId="29" fillId="59" borderId="23" xfId="0" applyFont="1" applyFill="1" applyBorder="1" applyAlignment="1">
      <alignment horizontal="center" vertical="center" wrapText="1"/>
    </xf>
    <xf numFmtId="0" fontId="29" fillId="59" borderId="22" xfId="0" applyFont="1" applyFill="1" applyBorder="1" applyAlignment="1">
      <alignment horizontal="center" vertical="center" wrapText="1"/>
    </xf>
    <xf numFmtId="0" fontId="29" fillId="59" borderId="20" xfId="0" applyFont="1" applyFill="1" applyBorder="1" applyAlignment="1">
      <alignment horizontal="center" vertical="center" wrapText="1"/>
    </xf>
    <xf numFmtId="0" fontId="29" fillId="59" borderId="19" xfId="0" applyFont="1" applyFill="1" applyBorder="1" applyAlignment="1">
      <alignment horizontal="center" vertical="center" wrapText="1"/>
    </xf>
    <xf numFmtId="0" fontId="29" fillId="59" borderId="4" xfId="0" applyFont="1" applyFill="1" applyBorder="1" applyAlignment="1">
      <alignment horizontal="center" vertical="center" wrapText="1"/>
    </xf>
    <xf numFmtId="0" fontId="29" fillId="60" borderId="3" xfId="0" applyFont="1" applyFill="1" applyBorder="1" applyAlignment="1">
      <alignment horizontal="center" vertical="center" wrapText="1"/>
    </xf>
    <xf numFmtId="0" fontId="29" fillId="60" borderId="2" xfId="0" applyFont="1" applyFill="1" applyBorder="1" applyAlignment="1">
      <alignment horizontal="center" vertical="center" wrapText="1"/>
    </xf>
    <xf numFmtId="0" fontId="29" fillId="61" borderId="10" xfId="0" applyFont="1" applyFill="1" applyBorder="1" applyAlignment="1">
      <alignment horizontal="center" vertical="center" wrapText="1"/>
    </xf>
    <xf numFmtId="0" fontId="29" fillId="61" borderId="23" xfId="0" applyFont="1" applyFill="1" applyBorder="1" applyAlignment="1">
      <alignment horizontal="center" vertical="center" wrapText="1"/>
    </xf>
    <xf numFmtId="0" fontId="29" fillId="61" borderId="19" xfId="0" applyFont="1" applyFill="1" applyBorder="1" applyAlignment="1">
      <alignment horizontal="center" vertical="center" wrapText="1"/>
    </xf>
    <xf numFmtId="0" fontId="29" fillId="61" borderId="4" xfId="0" applyFont="1" applyFill="1" applyBorder="1" applyAlignment="1">
      <alignment horizontal="center" vertical="center" wrapText="1"/>
    </xf>
    <xf numFmtId="0" fontId="29" fillId="62" borderId="3" xfId="0" applyFont="1" applyFill="1" applyBorder="1" applyAlignment="1">
      <alignment horizontal="center" vertical="center" wrapText="1"/>
    </xf>
    <xf numFmtId="0" fontId="29" fillId="62" borderId="2" xfId="0" applyFont="1" applyFill="1" applyBorder="1" applyAlignment="1">
      <alignment horizontal="center" vertical="center" wrapText="1"/>
    </xf>
    <xf numFmtId="0" fontId="29" fillId="63" borderId="10" xfId="0" applyFont="1" applyFill="1" applyBorder="1" applyAlignment="1">
      <alignment horizontal="center" vertical="center" wrapText="1"/>
    </xf>
    <xf numFmtId="0" fontId="29" fillId="63" borderId="23" xfId="0" applyFont="1" applyFill="1" applyBorder="1" applyAlignment="1">
      <alignment horizontal="center" vertical="center" wrapText="1"/>
    </xf>
    <xf numFmtId="0" fontId="29" fillId="63" borderId="19" xfId="0" applyFont="1" applyFill="1" applyBorder="1" applyAlignment="1">
      <alignment horizontal="center" vertical="center" wrapText="1"/>
    </xf>
    <xf numFmtId="0" fontId="29" fillId="63" borderId="4" xfId="0" applyFont="1" applyFill="1" applyBorder="1" applyAlignment="1">
      <alignment horizontal="center" vertical="center" wrapText="1"/>
    </xf>
    <xf numFmtId="0" fontId="29" fillId="64" borderId="10" xfId="0" applyFont="1" applyFill="1" applyBorder="1" applyAlignment="1">
      <alignment horizontal="center" vertical="center" wrapText="1"/>
    </xf>
    <xf numFmtId="0" fontId="29" fillId="64" borderId="23" xfId="0" applyFont="1" applyFill="1" applyBorder="1" applyAlignment="1">
      <alignment horizontal="center" vertical="center" wrapText="1"/>
    </xf>
    <xf numFmtId="0" fontId="29" fillId="64" borderId="19" xfId="0" applyFont="1" applyFill="1" applyBorder="1" applyAlignment="1">
      <alignment horizontal="center" vertical="center" wrapText="1"/>
    </xf>
    <xf numFmtId="0" fontId="29" fillId="64" borderId="4" xfId="0" applyFont="1" applyFill="1" applyBorder="1" applyAlignment="1">
      <alignment horizontal="center" vertical="center" wrapText="1"/>
    </xf>
    <xf numFmtId="0" fontId="29" fillId="65" borderId="10" xfId="0" applyFont="1" applyFill="1" applyBorder="1" applyAlignment="1">
      <alignment horizontal="center" vertical="center" wrapText="1"/>
    </xf>
    <xf numFmtId="0" fontId="29" fillId="65" borderId="23" xfId="0" applyFont="1" applyFill="1" applyBorder="1" applyAlignment="1">
      <alignment horizontal="center" vertical="center" wrapText="1"/>
    </xf>
    <xf numFmtId="0" fontId="29" fillId="65" borderId="22" xfId="0" applyFont="1" applyFill="1" applyBorder="1" applyAlignment="1">
      <alignment horizontal="center" vertical="center" wrapText="1"/>
    </xf>
    <xf numFmtId="0" fontId="29" fillId="65" borderId="20" xfId="0" applyFont="1" applyFill="1" applyBorder="1" applyAlignment="1">
      <alignment horizontal="center" vertical="center" wrapText="1"/>
    </xf>
    <xf numFmtId="0" fontId="29" fillId="65" borderId="19" xfId="0" applyFont="1" applyFill="1" applyBorder="1" applyAlignment="1">
      <alignment horizontal="center" vertical="center" wrapText="1"/>
    </xf>
    <xf numFmtId="0" fontId="29" fillId="65" borderId="4" xfId="0" applyFont="1" applyFill="1" applyBorder="1" applyAlignment="1">
      <alignment horizontal="center" vertical="center" wrapText="1"/>
    </xf>
    <xf numFmtId="0" fontId="17" fillId="66" borderId="5" xfId="0" applyFont="1" applyFill="1" applyBorder="1" applyAlignment="1">
      <alignment horizontal="center" vertical="center" wrapText="1"/>
    </xf>
    <xf numFmtId="0" fontId="17" fillId="66" borderId="9" xfId="0" applyFont="1" applyFill="1" applyBorder="1" applyAlignment="1">
      <alignment horizontal="center" vertical="center" wrapText="1"/>
    </xf>
    <xf numFmtId="0" fontId="17" fillId="66" borderId="18" xfId="0" applyFont="1" applyFill="1" applyBorder="1" applyAlignment="1">
      <alignment horizontal="center" vertical="center" wrapText="1"/>
    </xf>
    <xf numFmtId="0" fontId="16" fillId="67" borderId="5" xfId="0" applyFont="1" applyFill="1" applyBorder="1" applyAlignment="1">
      <alignment horizontal="center" vertical="center" wrapText="1"/>
    </xf>
    <xf numFmtId="0" fontId="16" fillId="67" borderId="9" xfId="0" applyFont="1" applyFill="1" applyBorder="1" applyAlignment="1">
      <alignment horizontal="center" vertical="center" wrapText="1"/>
    </xf>
    <xf numFmtId="0" fontId="16" fillId="67" borderId="18" xfId="0" applyFont="1" applyFill="1" applyBorder="1" applyAlignment="1">
      <alignment horizontal="center" vertical="center" wrapText="1"/>
    </xf>
    <xf numFmtId="0" fontId="16" fillId="68" borderId="5" xfId="0" applyFont="1" applyFill="1" applyBorder="1" applyAlignment="1">
      <alignment horizontal="center" vertical="center" wrapText="1"/>
    </xf>
    <xf numFmtId="0" fontId="16" fillId="68" borderId="9" xfId="0" applyFont="1" applyFill="1" applyBorder="1" applyAlignment="1">
      <alignment horizontal="center" vertical="center" wrapText="1"/>
    </xf>
    <xf numFmtId="0" fontId="16" fillId="68" borderId="18" xfId="0" applyFont="1" applyFill="1" applyBorder="1" applyAlignment="1">
      <alignment horizontal="center" vertical="center" wrapText="1"/>
    </xf>
    <xf numFmtId="0" fontId="16" fillId="69" borderId="5" xfId="0" applyFont="1" applyFill="1" applyBorder="1" applyAlignment="1">
      <alignment horizontal="center" vertical="center" wrapText="1"/>
    </xf>
    <xf numFmtId="0" fontId="16" fillId="69" borderId="9" xfId="0" applyFont="1" applyFill="1" applyBorder="1" applyAlignment="1">
      <alignment horizontal="center" vertical="center" wrapText="1"/>
    </xf>
    <xf numFmtId="0" fontId="16" fillId="69" borderId="18" xfId="0" applyFont="1" applyFill="1" applyBorder="1" applyAlignment="1">
      <alignment horizontal="center" vertical="center" wrapText="1"/>
    </xf>
    <xf numFmtId="0" fontId="22" fillId="10" borderId="19" xfId="0" applyFont="1" applyFill="1" applyBorder="1" applyAlignment="1">
      <alignment horizontal="center" wrapText="1"/>
    </xf>
    <xf numFmtId="0" fontId="22" fillId="10" borderId="21" xfId="0" applyFont="1" applyFill="1" applyBorder="1" applyAlignment="1">
      <alignment horizontal="center" wrapText="1"/>
    </xf>
    <xf numFmtId="0" fontId="29" fillId="70" borderId="10" xfId="0" applyFont="1" applyFill="1" applyBorder="1" applyAlignment="1">
      <alignment horizontal="center" vertical="center" wrapText="1"/>
    </xf>
    <xf numFmtId="0" fontId="29" fillId="70" borderId="23" xfId="0" applyFont="1" applyFill="1" applyBorder="1" applyAlignment="1">
      <alignment horizontal="center" vertical="center" wrapText="1"/>
    </xf>
    <xf numFmtId="0" fontId="29" fillId="70" borderId="22" xfId="0" applyFont="1" applyFill="1" applyBorder="1" applyAlignment="1">
      <alignment horizontal="center" vertical="center" wrapText="1"/>
    </xf>
    <xf numFmtId="0" fontId="29" fillId="70" borderId="20" xfId="0" applyFont="1" applyFill="1" applyBorder="1" applyAlignment="1">
      <alignment horizontal="center" vertical="center" wrapText="1"/>
    </xf>
    <xf numFmtId="0" fontId="29" fillId="70" borderId="19" xfId="0" applyFont="1" applyFill="1" applyBorder="1" applyAlignment="1">
      <alignment horizontal="center" vertical="center" wrapText="1"/>
    </xf>
    <xf numFmtId="0" fontId="29" fillId="70" borderId="4" xfId="0" applyFont="1" applyFill="1" applyBorder="1" applyAlignment="1">
      <alignment horizontal="center" vertical="center" wrapText="1"/>
    </xf>
    <xf numFmtId="0" fontId="29" fillId="71" borderId="10" xfId="0" applyFont="1" applyFill="1" applyBorder="1" applyAlignment="1">
      <alignment horizontal="center" vertical="center" wrapText="1"/>
    </xf>
    <xf numFmtId="0" fontId="29" fillId="71" borderId="23" xfId="0" applyFont="1" applyFill="1" applyBorder="1" applyAlignment="1">
      <alignment horizontal="center" vertical="center" wrapText="1"/>
    </xf>
    <xf numFmtId="0" fontId="29" fillId="71" borderId="22" xfId="0" applyFont="1" applyFill="1" applyBorder="1" applyAlignment="1">
      <alignment horizontal="center" vertical="center" wrapText="1"/>
    </xf>
    <xf numFmtId="0" fontId="29" fillId="71" borderId="20" xfId="0" applyFont="1" applyFill="1" applyBorder="1" applyAlignment="1">
      <alignment horizontal="center" vertical="center" wrapText="1"/>
    </xf>
    <xf numFmtId="0" fontId="29" fillId="71" borderId="19" xfId="0" applyFont="1" applyFill="1" applyBorder="1" applyAlignment="1">
      <alignment horizontal="center" vertical="center" wrapText="1"/>
    </xf>
    <xf numFmtId="0" fontId="29" fillId="71" borderId="4" xfId="0" applyFont="1" applyFill="1" applyBorder="1" applyAlignment="1">
      <alignment horizontal="center" vertical="center" wrapText="1"/>
    </xf>
    <xf numFmtId="0" fontId="29" fillId="72" borderId="3" xfId="0" applyFont="1" applyFill="1" applyBorder="1" applyAlignment="1">
      <alignment horizontal="center" vertical="center" wrapText="1"/>
    </xf>
    <xf numFmtId="0" fontId="29" fillId="72" borderId="2" xfId="0" applyFont="1" applyFill="1" applyBorder="1" applyAlignment="1">
      <alignment horizontal="center" vertical="center" wrapText="1"/>
    </xf>
    <xf numFmtId="0" fontId="29" fillId="73" borderId="10" xfId="0" applyFont="1" applyFill="1" applyBorder="1" applyAlignment="1">
      <alignment horizontal="center" vertical="center" wrapText="1"/>
    </xf>
    <xf numFmtId="0" fontId="29" fillId="73" borderId="23" xfId="0" applyFont="1" applyFill="1" applyBorder="1" applyAlignment="1">
      <alignment horizontal="center" vertical="center" wrapText="1"/>
    </xf>
    <xf numFmtId="0" fontId="29" fillId="73" borderId="19" xfId="0" applyFont="1" applyFill="1" applyBorder="1" applyAlignment="1">
      <alignment horizontal="center" vertical="center" wrapText="1"/>
    </xf>
    <xf numFmtId="0" fontId="29" fillId="73" borderId="4" xfId="0" applyFont="1" applyFill="1" applyBorder="1" applyAlignment="1">
      <alignment horizontal="center" vertical="center" wrapText="1"/>
    </xf>
    <xf numFmtId="0" fontId="29" fillId="74" borderId="10" xfId="0" applyFont="1" applyFill="1" applyBorder="1" applyAlignment="1">
      <alignment horizontal="center" vertical="center" wrapText="1"/>
    </xf>
    <xf numFmtId="0" fontId="29" fillId="74" borderId="23" xfId="0" applyFont="1" applyFill="1" applyBorder="1" applyAlignment="1">
      <alignment horizontal="center" vertical="center" wrapText="1"/>
    </xf>
    <xf numFmtId="0" fontId="29" fillId="74" borderId="22" xfId="0" applyFont="1" applyFill="1" applyBorder="1" applyAlignment="1">
      <alignment horizontal="center" vertical="center" wrapText="1"/>
    </xf>
    <xf numFmtId="0" fontId="29" fillId="74" borderId="20" xfId="0" applyFont="1" applyFill="1" applyBorder="1" applyAlignment="1">
      <alignment horizontal="center" vertical="center" wrapText="1"/>
    </xf>
    <xf numFmtId="0" fontId="29" fillId="74" borderId="19" xfId="0" applyFont="1" applyFill="1" applyBorder="1" applyAlignment="1">
      <alignment horizontal="center" vertical="center" wrapText="1"/>
    </xf>
    <xf numFmtId="0" fontId="29" fillId="74" borderId="4" xfId="0" applyFont="1" applyFill="1" applyBorder="1" applyAlignment="1">
      <alignment horizontal="center" vertical="center" wrapText="1"/>
    </xf>
    <xf numFmtId="0" fontId="29" fillId="75" borderId="10" xfId="0" applyFont="1" applyFill="1" applyBorder="1" applyAlignment="1">
      <alignment horizontal="center" vertical="center" wrapText="1"/>
    </xf>
    <xf numFmtId="0" fontId="29" fillId="75" borderId="23" xfId="0" applyFont="1" applyFill="1" applyBorder="1" applyAlignment="1">
      <alignment horizontal="center" vertical="center" wrapText="1"/>
    </xf>
    <xf numFmtId="0" fontId="29" fillId="75" borderId="22" xfId="0" applyFont="1" applyFill="1" applyBorder="1" applyAlignment="1">
      <alignment horizontal="center" vertical="center" wrapText="1"/>
    </xf>
    <xf numFmtId="0" fontId="29" fillId="75" borderId="20" xfId="0" applyFont="1" applyFill="1" applyBorder="1" applyAlignment="1">
      <alignment horizontal="center" vertical="center" wrapText="1"/>
    </xf>
    <xf numFmtId="0" fontId="29" fillId="75" borderId="19" xfId="0" applyFont="1" applyFill="1" applyBorder="1" applyAlignment="1">
      <alignment horizontal="center" vertical="center" wrapText="1"/>
    </xf>
    <xf numFmtId="0" fontId="29" fillId="75" borderId="4" xfId="0" applyFont="1" applyFill="1" applyBorder="1" applyAlignment="1">
      <alignment horizontal="center" vertical="center" wrapText="1"/>
    </xf>
    <xf numFmtId="0" fontId="8" fillId="10" borderId="3" xfId="1" applyFont="1" applyFill="1" applyBorder="1" applyAlignment="1">
      <alignment horizontal="center" vertical="center" wrapText="1"/>
    </xf>
    <xf numFmtId="0" fontId="8" fillId="10" borderId="17" xfId="1" applyFont="1" applyFill="1" applyBorder="1" applyAlignment="1">
      <alignment horizontal="center" vertical="center" wrapText="1"/>
    </xf>
    <xf numFmtId="0" fontId="8" fillId="10" borderId="2" xfId="1" applyFont="1" applyFill="1" applyBorder="1" applyAlignment="1">
      <alignment horizontal="center" vertical="center" wrapText="1"/>
    </xf>
    <xf numFmtId="0" fontId="6" fillId="76" borderId="16" xfId="0" applyFont="1" applyFill="1" applyBorder="1" applyAlignment="1">
      <alignment horizontal="center" vertical="center"/>
    </xf>
    <xf numFmtId="0" fontId="6" fillId="76" borderId="13" xfId="0" applyFont="1" applyFill="1" applyBorder="1" applyAlignment="1">
      <alignment horizontal="center" vertical="center"/>
    </xf>
    <xf numFmtId="0" fontId="6" fillId="76" borderId="14" xfId="0" applyFont="1" applyFill="1" applyBorder="1" applyAlignment="1">
      <alignment horizontal="center" vertical="center"/>
    </xf>
    <xf numFmtId="0" fontId="2" fillId="31" borderId="3" xfId="0" applyFont="1" applyFill="1" applyBorder="1" applyAlignment="1">
      <alignment horizontal="center"/>
    </xf>
    <xf numFmtId="0" fontId="5" fillId="0" borderId="17" xfId="0" applyFont="1" applyBorder="1"/>
    <xf numFmtId="0" fontId="5" fillId="0" borderId="2" xfId="0" applyFont="1" applyBorder="1"/>
    <xf numFmtId="0" fontId="6" fillId="76" borderId="6" xfId="0" applyFont="1" applyFill="1" applyBorder="1" applyAlignment="1">
      <alignment horizontal="center" vertical="center"/>
    </xf>
    <xf numFmtId="0" fontId="0" fillId="0" borderId="27" xfId="0" applyNumberFormat="1" applyBorder="1"/>
    <xf numFmtId="0" fontId="0" fillId="0" borderId="30" xfId="0" applyNumberFormat="1" applyBorder="1"/>
    <xf numFmtId="0" fontId="0" fillId="0" borderId="31" xfId="0" applyNumberFormat="1" applyBorder="1"/>
    <xf numFmtId="0" fontId="0" fillId="0" borderId="32" xfId="0" applyNumberFormat="1" applyBorder="1"/>
    <xf numFmtId="0" fontId="0" fillId="0" borderId="0" xfId="0" applyNumberFormat="1"/>
    <xf numFmtId="0" fontId="0" fillId="0" borderId="33" xfId="0" applyNumberFormat="1" applyBorder="1"/>
    <xf numFmtId="0" fontId="0" fillId="0" borderId="34" xfId="0" applyNumberFormat="1" applyBorder="1"/>
    <xf numFmtId="0" fontId="0" fillId="0" borderId="35" xfId="0" applyNumberFormat="1" applyBorder="1"/>
    <xf numFmtId="0" fontId="0" fillId="0" borderId="36" xfId="0" applyNumberFormat="1" applyBorder="1"/>
    <xf numFmtId="0" fontId="14" fillId="0" borderId="0" xfId="0" applyFont="1" applyAlignment="1">
      <alignment horizontal="center" vertical="center"/>
    </xf>
  </cellXfs>
  <cellStyles count="6">
    <cellStyle name="Hipervínculo" xfId="4" builtinId="8"/>
    <cellStyle name="Millares" xfId="5" builtinId="3"/>
    <cellStyle name="Normal" xfId="0" builtinId="0"/>
    <cellStyle name="Normal 2" xfId="2" xr:uid="{00000000-0005-0000-0000-000007000000}"/>
    <cellStyle name="Normal 3" xfId="1" xr:uid="{00000000-0005-0000-0000-000006000000}"/>
    <cellStyle name="Porcentaje" xfId="3" builtinId="5"/>
  </cellStyles>
  <dxfs count="1">
    <dxf>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sheetMetadata" Target="metadata.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sharedStrings" Target="sharedStrings.xml"/><Relationship Id="rId23" Type="http://schemas.openxmlformats.org/officeDocument/2006/relationships/customXml" Target="../customXml/item2.xml"/><Relationship Id="rId10" Type="http://schemas.openxmlformats.org/officeDocument/2006/relationships/worksheet" Target="worksheets/sheet10.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a:pPr>
            <a:r>
              <a:rPr lang="en-US" sz="1400" b="0" i="0" u="none" baseline="0">
                <a:solidFill>
                  <a:schemeClr val="tx1">
                    <a:lumMod val="65000"/>
                    <a:lumOff val="35000"/>
                  </a:schemeClr>
                </a:solidFill>
                <a:latin typeface="+mn-lt"/>
                <a:ea typeface="+mn-ea"/>
                <a:cs typeface="+mn-cs"/>
              </a:rPr>
              <a:t>Número de actividades por sector en la taxonomía de Colombia</a:t>
            </a:r>
          </a:p>
        </c:rich>
      </c:tx>
      <c:overlay val="0"/>
      <c:spPr>
        <a:noFill/>
        <a:ln w="6350">
          <a:noFill/>
        </a:ln>
      </c:spPr>
    </c:title>
    <c:autoTitleDeleted val="0"/>
    <c:plotArea>
      <c:layout/>
      <c:barChart>
        <c:barDir val="col"/>
        <c:grouping val="clustered"/>
        <c:varyColors val="1"/>
        <c:ser>
          <c:idx val="0"/>
          <c:order val="0"/>
          <c:invertIfNegative val="1"/>
          <c:dPt>
            <c:idx val="0"/>
            <c:invertIfNegative val="0"/>
            <c:bubble3D val="0"/>
            <c:spPr>
              <a:solidFill>
                <a:schemeClr val="accent1"/>
              </a:solidFill>
              <a:ln w="6350">
                <a:noFill/>
              </a:ln>
            </c:spPr>
            <c:extLst>
              <c:ext xmlns:c16="http://schemas.microsoft.com/office/drawing/2014/chart" uri="{C3380CC4-5D6E-409C-BE32-E72D297353CC}">
                <c16:uniqueId val="{00000001-CEEF-4C23-B75E-9BF911F79E35}"/>
              </c:ext>
            </c:extLst>
          </c:dPt>
          <c:dPt>
            <c:idx val="1"/>
            <c:invertIfNegative val="0"/>
            <c:bubble3D val="0"/>
            <c:spPr>
              <a:solidFill>
                <a:schemeClr val="accent2"/>
              </a:solidFill>
              <a:ln w="6350">
                <a:noFill/>
              </a:ln>
            </c:spPr>
            <c:extLst>
              <c:ext xmlns:c16="http://schemas.microsoft.com/office/drawing/2014/chart" uri="{C3380CC4-5D6E-409C-BE32-E72D297353CC}">
                <c16:uniqueId val="{00000003-CEEF-4C23-B75E-9BF911F79E35}"/>
              </c:ext>
            </c:extLst>
          </c:dPt>
          <c:dPt>
            <c:idx val="2"/>
            <c:invertIfNegative val="0"/>
            <c:bubble3D val="0"/>
            <c:spPr>
              <a:solidFill>
                <a:schemeClr val="accent3"/>
              </a:solidFill>
              <a:ln w="6350">
                <a:noFill/>
              </a:ln>
            </c:spPr>
            <c:extLst>
              <c:ext xmlns:c16="http://schemas.microsoft.com/office/drawing/2014/chart" uri="{C3380CC4-5D6E-409C-BE32-E72D297353CC}">
                <c16:uniqueId val="{00000005-CEEF-4C23-B75E-9BF911F79E35}"/>
              </c:ext>
            </c:extLst>
          </c:dPt>
          <c:dPt>
            <c:idx val="3"/>
            <c:invertIfNegative val="0"/>
            <c:bubble3D val="0"/>
            <c:spPr>
              <a:solidFill>
                <a:schemeClr val="accent4"/>
              </a:solidFill>
              <a:ln w="6350">
                <a:noFill/>
              </a:ln>
            </c:spPr>
            <c:extLst>
              <c:ext xmlns:c16="http://schemas.microsoft.com/office/drawing/2014/chart" uri="{C3380CC4-5D6E-409C-BE32-E72D297353CC}">
                <c16:uniqueId val="{00000007-CEEF-4C23-B75E-9BF911F79E35}"/>
              </c:ext>
            </c:extLst>
          </c:dPt>
          <c:dPt>
            <c:idx val="4"/>
            <c:invertIfNegative val="0"/>
            <c:bubble3D val="0"/>
            <c:spPr>
              <a:solidFill>
                <a:schemeClr val="accent5"/>
              </a:solidFill>
              <a:ln w="6350">
                <a:noFill/>
              </a:ln>
            </c:spPr>
            <c:extLst>
              <c:ext xmlns:c16="http://schemas.microsoft.com/office/drawing/2014/chart" uri="{C3380CC4-5D6E-409C-BE32-E72D297353CC}">
                <c16:uniqueId val="{00000009-CEEF-4C23-B75E-9BF911F79E35}"/>
              </c:ext>
            </c:extLst>
          </c:dPt>
          <c:dPt>
            <c:idx val="5"/>
            <c:invertIfNegative val="0"/>
            <c:bubble3D val="0"/>
            <c:spPr>
              <a:solidFill>
                <a:schemeClr val="accent6"/>
              </a:solidFill>
              <a:ln w="6350">
                <a:noFill/>
              </a:ln>
            </c:spPr>
            <c:extLst>
              <c:ext xmlns:c16="http://schemas.microsoft.com/office/drawing/2014/chart" uri="{C3380CC4-5D6E-409C-BE32-E72D297353CC}">
                <c16:uniqueId val="{0000000B-CEEF-4C23-B75E-9BF911F79E35}"/>
              </c:ext>
            </c:extLst>
          </c:dPt>
          <c:dPt>
            <c:idx val="6"/>
            <c:invertIfNegative val="0"/>
            <c:bubble3D val="0"/>
            <c:spPr>
              <a:solidFill>
                <a:schemeClr val="accent1">
                  <a:lumMod val="60000"/>
                </a:schemeClr>
              </a:solidFill>
              <a:ln w="6350">
                <a:noFill/>
              </a:ln>
            </c:spPr>
            <c:extLst>
              <c:ext xmlns:c16="http://schemas.microsoft.com/office/drawing/2014/chart" uri="{C3380CC4-5D6E-409C-BE32-E72D297353CC}">
                <c16:uniqueId val="{0000000D-CEEF-4C23-B75E-9BF911F79E35}"/>
              </c:ext>
            </c:extLst>
          </c:dPt>
          <c:dPt>
            <c:idx val="7"/>
            <c:invertIfNegative val="0"/>
            <c:bubble3D val="0"/>
            <c:spPr>
              <a:solidFill>
                <a:schemeClr val="accent2">
                  <a:lumMod val="60000"/>
                </a:schemeClr>
              </a:solidFill>
              <a:ln w="6350">
                <a:noFill/>
              </a:ln>
            </c:spPr>
            <c:extLst>
              <c:ext xmlns:c16="http://schemas.microsoft.com/office/drawing/2014/chart" uri="{C3380CC4-5D6E-409C-BE32-E72D297353CC}">
                <c16:uniqueId val="{0000000F-CEEF-4C23-B75E-9BF911F79E35}"/>
              </c:ext>
            </c:extLst>
          </c:dPt>
          <c:dLbls>
            <c:spPr>
              <a:noFill/>
              <a:ln w="6350">
                <a:noFill/>
              </a:ln>
            </c:spPr>
            <c:txPr>
              <a:bodyPr rot="0" vert="horz" lIns="38100" tIns="19050" rIns="38100" bIns="19050">
                <a:spAutoFit/>
              </a:bodyPr>
              <a:lstStyle/>
              <a:p>
                <a:pPr algn="ctr">
                  <a:defRPr lang="en-US" sz="900" b="0" i="0" u="none"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c:spPr>
                </c15:leaderLines>
              </c:ext>
            </c:extLst>
          </c:dLbls>
          <c:cat>
            <c:strRef>
              <c:f>ParaGráficas!$A$1:$H$1</c:f>
              <c:strCache>
                <c:ptCount val="8"/>
                <c:pt idx="0">
                  <c:v>Energía</c:v>
                </c:pt>
                <c:pt idx="1">
                  <c:v>Construcción</c:v>
                </c:pt>
                <c:pt idx="2">
                  <c:v>Gestión de residuos y captura de emisiones</c:v>
                </c:pt>
                <c:pt idx="3">
                  <c:v>Agua</c:v>
                </c:pt>
                <c:pt idx="4">
                  <c:v>Transporte</c:v>
                </c:pt>
                <c:pt idx="5">
                  <c:v>TIC</c:v>
                </c:pt>
                <c:pt idx="6">
                  <c:v>Manufactura</c:v>
                </c:pt>
                <c:pt idx="7">
                  <c:v>Uso del suelo</c:v>
                </c:pt>
              </c:strCache>
            </c:strRef>
          </c:cat>
          <c:val>
            <c:numRef>
              <c:f>Gráficas!$B$35:$B$42</c:f>
              <c:numCache>
                <c:formatCode>General</c:formatCode>
                <c:ptCount val="8"/>
                <c:pt idx="0">
                  <c:v>18</c:v>
                </c:pt>
                <c:pt idx="1">
                  <c:v>3</c:v>
                </c:pt>
                <c:pt idx="2">
                  <c:v>8</c:v>
                </c:pt>
                <c:pt idx="3">
                  <c:v>4</c:v>
                </c:pt>
                <c:pt idx="4">
                  <c:v>5</c:v>
                </c:pt>
                <c:pt idx="5">
                  <c:v>2</c:v>
                </c:pt>
                <c:pt idx="6">
                  <c:v>7</c:v>
                </c:pt>
                <c:pt idx="7">
                  <c:v>11</c:v>
                </c:pt>
              </c:numCache>
            </c:numRef>
          </c:val>
          <c:extLst>
            <c:ext xmlns:c16="http://schemas.microsoft.com/office/drawing/2014/chart" uri="{C3380CC4-5D6E-409C-BE32-E72D297353CC}">
              <c16:uniqueId val="{0000000E-07ED-4D28-831F-33CA855291F3}"/>
            </c:ext>
          </c:extLst>
        </c:ser>
        <c:dLbls>
          <c:showLegendKey val="0"/>
          <c:showVal val="0"/>
          <c:showCatName val="0"/>
          <c:showSerName val="0"/>
          <c:showPercent val="0"/>
          <c:showBubbleSize val="0"/>
        </c:dLbls>
        <c:gapWidth val="219"/>
        <c:overlap val="-27"/>
        <c:axId val="1845290812"/>
        <c:axId val="-1999279469"/>
      </c:barChart>
      <c:catAx>
        <c:axId val="1845290812"/>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c:spPr>
        <c:txPr>
          <a:bodyPr/>
          <a:lstStyle/>
          <a:p>
            <a:pPr>
              <a:defRPr lang="en-US" sz="900" b="0" i="0" u="none" baseline="0">
                <a:solidFill>
                  <a:schemeClr val="tx1">
                    <a:lumMod val="65000"/>
                    <a:lumOff val="35000"/>
                  </a:schemeClr>
                </a:solidFill>
                <a:latin typeface="+mn-lt"/>
                <a:ea typeface="+mn-ea"/>
                <a:cs typeface="+mn-cs"/>
              </a:defRPr>
            </a:pPr>
            <a:endParaRPr lang="es-CO"/>
          </a:p>
        </c:txPr>
        <c:crossAx val="-1999279469"/>
        <c:crosses val="autoZero"/>
        <c:auto val="1"/>
        <c:lblAlgn val="ctr"/>
        <c:lblOffset val="100"/>
        <c:noMultiLvlLbl val="1"/>
      </c:catAx>
      <c:valAx>
        <c:axId val="-1999279469"/>
        <c:scaling>
          <c:orientation val="minMax"/>
        </c:scaling>
        <c:delete val="0"/>
        <c:axPos val="l"/>
        <c:majorGridlines>
          <c:spPr>
            <a:ln w="9525" cap="flat" cmpd="sng">
              <a:solidFill>
                <a:schemeClr val="tx1">
                  <a:lumMod val="15000"/>
                  <a:lumOff val="85000"/>
                </a:schemeClr>
              </a:solidFill>
              <a:round/>
            </a:ln>
          </c:spPr>
        </c:majorGridlines>
        <c:numFmt formatCode="General" sourceLinked="1"/>
        <c:majorTickMark val="none"/>
        <c:minorTickMark val="none"/>
        <c:tickLblPos val="nextTo"/>
        <c:spPr>
          <a:noFill/>
          <a:ln w="6350">
            <a:noFill/>
          </a:ln>
        </c:spPr>
        <c:txPr>
          <a:bodyPr/>
          <a:lstStyle/>
          <a:p>
            <a:pPr>
              <a:defRPr lang="en-US" sz="900" b="0" i="0" u="none" baseline="0">
                <a:solidFill>
                  <a:schemeClr val="tx1">
                    <a:lumMod val="65000"/>
                    <a:lumOff val="35000"/>
                  </a:schemeClr>
                </a:solidFill>
                <a:latin typeface="+mn-lt"/>
                <a:ea typeface="+mn-ea"/>
                <a:cs typeface="+mn-cs"/>
              </a:defRPr>
            </a:pPr>
            <a:endParaRPr lang="es-CO"/>
          </a:p>
        </c:txPr>
        <c:crossAx val="1845290812"/>
        <c:crosses val="autoZero"/>
        <c:crossBetween val="between"/>
      </c:valAx>
      <c:spPr>
        <a:noFill/>
        <a:ln w="6350">
          <a:noFill/>
        </a:ln>
      </c:spPr>
    </c:plotArea>
    <c:plotVisOnly val="1"/>
    <c:dispBlanksAs val="zero"/>
    <c:showDLblsOverMax val="1"/>
  </c:chart>
  <c:spPr>
    <a:solidFill>
      <a:schemeClr val="bg1"/>
    </a:solidFill>
    <a:ln w="9525" cap="flat" cmpd="sng">
      <a:solidFill>
        <a:schemeClr val="tx1">
          <a:lumMod val="15000"/>
          <a:lumOff val="85000"/>
        </a:schemeClr>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a:pPr>
            <a:r>
              <a:rPr lang="en-US" sz="1400" b="0" i="0" u="none" baseline="0">
                <a:solidFill>
                  <a:schemeClr val="tx1">
                    <a:lumMod val="65000"/>
                    <a:lumOff val="35000"/>
                  </a:schemeClr>
                </a:solidFill>
              </a:rPr>
              <a:t>Índice de alineación </a:t>
            </a:r>
          </a:p>
        </c:rich>
      </c:tx>
      <c:overlay val="0"/>
      <c:spPr>
        <a:noFill/>
        <a:ln w="6350">
          <a:noFill/>
        </a:ln>
      </c:spPr>
    </c:title>
    <c:autoTitleDeleted val="0"/>
    <c:plotArea>
      <c:layout/>
      <c:barChart>
        <c:barDir val="col"/>
        <c:grouping val="clustered"/>
        <c:varyColors val="1"/>
        <c:ser>
          <c:idx val="0"/>
          <c:order val="0"/>
          <c:tx>
            <c:strRef>
              <c:f>Alineación!$C$44</c:f>
              <c:strCache>
                <c:ptCount val="1"/>
                <c:pt idx="0">
                  <c:v>Índice de alineación de las actividades</c:v>
                </c:pt>
              </c:strCache>
            </c:strRef>
          </c:tx>
          <c:spPr>
            <a:solidFill>
              <a:srgbClr val="5B9BD5"/>
            </a:solidFill>
            <a:ln w="6350">
              <a:noFill/>
            </a:ln>
          </c:spPr>
          <c:invertIfNegative val="1"/>
          <c:dLbls>
            <c:numFmt formatCode="0.0%" sourceLinked="0"/>
            <c:spPr>
              <a:noFill/>
              <a:ln w="6350">
                <a:noFill/>
              </a:ln>
            </c:spPr>
            <c:txPr>
              <a:bodyPr rot="0" vert="horz" lIns="38100" tIns="19050" rIns="38100" bIns="19050">
                <a:spAutoFit/>
              </a:bodyPr>
              <a:lstStyle/>
              <a:p>
                <a:pPr algn="ctr">
                  <a:defRPr lang="en-US" sz="900" b="0" i="0" u="none"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Alineación!$B$45:$B$52</c:f>
              <c:strCache>
                <c:ptCount val="8"/>
                <c:pt idx="0">
                  <c:v>Energía</c:v>
                </c:pt>
                <c:pt idx="1">
                  <c:v>Construcción</c:v>
                </c:pt>
                <c:pt idx="2">
                  <c:v>Gestión de residuos y captura de emisiones</c:v>
                </c:pt>
                <c:pt idx="3">
                  <c:v>Suministro y tratamiento de agua</c:v>
                </c:pt>
                <c:pt idx="4">
                  <c:v>Transporte</c:v>
                </c:pt>
                <c:pt idx="5">
                  <c:v>Tecnologías de la información y la comunicación (TIC)</c:v>
                </c:pt>
                <c:pt idx="6">
                  <c:v>Manufactura</c:v>
                </c:pt>
                <c:pt idx="7">
                  <c:v>Uso del suelo</c:v>
                </c:pt>
              </c:strCache>
            </c:strRef>
          </c:cat>
          <c:val>
            <c:numRef>
              <c:f>Alineación!$C$45:$C$52</c:f>
              <c:numCache>
                <c:formatCode>0%</c:formatCode>
                <c:ptCount val="8"/>
                <c:pt idx="0">
                  <c:v>1</c:v>
                </c:pt>
                <c:pt idx="1">
                  <c:v>1</c:v>
                </c:pt>
                <c:pt idx="2">
                  <c:v>0.875</c:v>
                </c:pt>
                <c:pt idx="3">
                  <c:v>0.75</c:v>
                </c:pt>
                <c:pt idx="4">
                  <c:v>1</c:v>
                </c:pt>
                <c:pt idx="5">
                  <c:v>1</c:v>
                </c:pt>
                <c:pt idx="6">
                  <c:v>1</c:v>
                </c:pt>
                <c:pt idx="7">
                  <c:v>0.36363636363636365</c:v>
                </c:pt>
              </c:numCache>
            </c:numRef>
          </c:val>
          <c:extLst>
            <c:ext xmlns:c14="http://schemas.microsoft.com/office/drawing/2007/8/2/chart" uri="{6F2FDCE9-48DA-4B69-8628-5D25D57E5C99}">
              <c14:invertSolidFillFmt>
                <c14:spPr xmlns:c14="http://schemas.microsoft.com/office/drawing/2007/8/2/chart">
                  <a:solidFill>
                    <a:srgbClr val="FFFFFF"/>
                  </a:solidFill>
                  <a:ln w="6350">
                    <a:noFill/>
                  </a:ln>
                </c14:spPr>
              </c14:invertSolidFillFmt>
            </c:ext>
            <c:ext xmlns:c16="http://schemas.microsoft.com/office/drawing/2014/chart" uri="{C3380CC4-5D6E-409C-BE32-E72D297353CC}">
              <c16:uniqueId val="{00000000-B1B9-4D98-BC8A-B92938BA37CF}"/>
            </c:ext>
          </c:extLst>
        </c:ser>
        <c:ser>
          <c:idx val="1"/>
          <c:order val="1"/>
          <c:tx>
            <c:strRef>
              <c:f>Alineación!$D$44</c:f>
              <c:strCache>
                <c:ptCount val="1"/>
                <c:pt idx="0">
                  <c:v>Índice de alineación de principios para los criterios</c:v>
                </c:pt>
              </c:strCache>
            </c:strRef>
          </c:tx>
          <c:spPr>
            <a:solidFill>
              <a:srgbClr val="ED7D31"/>
            </a:solidFill>
            <a:ln w="6350">
              <a:noFill/>
            </a:ln>
          </c:spPr>
          <c:invertIfNegative val="1"/>
          <c:dLbls>
            <c:numFmt formatCode="0.0%" sourceLinked="0"/>
            <c:spPr>
              <a:noFill/>
              <a:ln w="6350">
                <a:noFill/>
              </a:ln>
            </c:spPr>
            <c:txPr>
              <a:bodyPr rot="0" vert="horz" lIns="38100" tIns="19050" rIns="38100" bIns="19050">
                <a:spAutoFit/>
              </a:bodyPr>
              <a:lstStyle/>
              <a:p>
                <a:pPr algn="ctr">
                  <a:defRPr lang="en-US" sz="900" b="0" i="0" u="none"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Alineación!$B$45:$B$52</c:f>
              <c:strCache>
                <c:ptCount val="8"/>
                <c:pt idx="0">
                  <c:v>Energía</c:v>
                </c:pt>
                <c:pt idx="1">
                  <c:v>Construcción</c:v>
                </c:pt>
                <c:pt idx="2">
                  <c:v>Gestión de residuos y captura de emisiones</c:v>
                </c:pt>
                <c:pt idx="3">
                  <c:v>Suministro y tratamiento de agua</c:v>
                </c:pt>
                <c:pt idx="4">
                  <c:v>Transporte</c:v>
                </c:pt>
                <c:pt idx="5">
                  <c:v>Tecnologías de la información y la comunicación (TIC)</c:v>
                </c:pt>
                <c:pt idx="6">
                  <c:v>Manufactura</c:v>
                </c:pt>
                <c:pt idx="7">
                  <c:v>Uso del suelo</c:v>
                </c:pt>
              </c:strCache>
            </c:strRef>
          </c:cat>
          <c:val>
            <c:numRef>
              <c:f>Alineación!$D$45:$D$52</c:f>
              <c:numCache>
                <c:formatCode>0%</c:formatCode>
                <c:ptCount val="8"/>
                <c:pt idx="0">
                  <c:v>0.91666666666666663</c:v>
                </c:pt>
                <c:pt idx="1">
                  <c:v>0.5</c:v>
                </c:pt>
                <c:pt idx="2">
                  <c:v>0.6875</c:v>
                </c:pt>
                <c:pt idx="3">
                  <c:v>0.5</c:v>
                </c:pt>
                <c:pt idx="4">
                  <c:v>0.7</c:v>
                </c:pt>
                <c:pt idx="5">
                  <c:v>0.75</c:v>
                </c:pt>
                <c:pt idx="6">
                  <c:v>0.8571428571428571</c:v>
                </c:pt>
                <c:pt idx="7">
                  <c:v>0</c:v>
                </c:pt>
              </c:numCache>
            </c:numRef>
          </c:val>
          <c:extLst>
            <c:ext xmlns:c14="http://schemas.microsoft.com/office/drawing/2007/8/2/chart" uri="{6F2FDCE9-48DA-4B69-8628-5D25D57E5C99}">
              <c14:invertSolidFillFmt>
                <c14:spPr xmlns:c14="http://schemas.microsoft.com/office/drawing/2007/8/2/chart">
                  <a:solidFill>
                    <a:srgbClr val="FFFFFF"/>
                  </a:solidFill>
                  <a:ln w="6350">
                    <a:noFill/>
                  </a:ln>
                </c14:spPr>
              </c14:invertSolidFillFmt>
            </c:ext>
            <c:ext xmlns:c16="http://schemas.microsoft.com/office/drawing/2014/chart" uri="{C3380CC4-5D6E-409C-BE32-E72D297353CC}">
              <c16:uniqueId val="{00000001-B1B9-4D98-BC8A-B92938BA37CF}"/>
            </c:ext>
          </c:extLst>
        </c:ser>
        <c:dLbls>
          <c:showLegendKey val="0"/>
          <c:showVal val="0"/>
          <c:showCatName val="0"/>
          <c:showSerName val="0"/>
          <c:showPercent val="0"/>
          <c:showBubbleSize val="0"/>
        </c:dLbls>
        <c:gapWidth val="219"/>
        <c:overlap val="-27"/>
        <c:axId val="-1710333672"/>
        <c:axId val="1930688620"/>
      </c:barChart>
      <c:catAx>
        <c:axId val="-1710333672"/>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c:spPr>
        <c:txPr>
          <a:bodyPr/>
          <a:lstStyle/>
          <a:p>
            <a:pPr>
              <a:defRPr lang="en-US" sz="900" b="0" i="0" u="none" baseline="0">
                <a:solidFill>
                  <a:schemeClr val="tx1">
                    <a:lumMod val="65000"/>
                    <a:lumOff val="35000"/>
                  </a:schemeClr>
                </a:solidFill>
                <a:latin typeface="+mn-lt"/>
                <a:ea typeface="+mn-ea"/>
                <a:cs typeface="+mn-cs"/>
              </a:defRPr>
            </a:pPr>
            <a:endParaRPr lang="es-CO"/>
          </a:p>
        </c:txPr>
        <c:crossAx val="1930688620"/>
        <c:crosses val="autoZero"/>
        <c:auto val="1"/>
        <c:lblAlgn val="ctr"/>
        <c:lblOffset val="100"/>
        <c:noMultiLvlLbl val="1"/>
      </c:catAx>
      <c:valAx>
        <c:axId val="1930688620"/>
        <c:scaling>
          <c:orientation val="minMax"/>
          <c:max val="1"/>
        </c:scaling>
        <c:delete val="0"/>
        <c:axPos val="l"/>
        <c:majorGridlines>
          <c:spPr>
            <a:ln w="9525" cap="flat" cmpd="sng">
              <a:solidFill>
                <a:schemeClr val="tx1">
                  <a:lumMod val="15000"/>
                  <a:lumOff val="85000"/>
                </a:schemeClr>
              </a:solidFill>
              <a:round/>
            </a:ln>
          </c:spPr>
        </c:majorGridlines>
        <c:numFmt formatCode="0%" sourceLinked="0"/>
        <c:majorTickMark val="none"/>
        <c:minorTickMark val="none"/>
        <c:tickLblPos val="nextTo"/>
        <c:spPr>
          <a:noFill/>
          <a:ln w="6350">
            <a:noFill/>
          </a:ln>
        </c:spPr>
        <c:txPr>
          <a:bodyPr/>
          <a:lstStyle/>
          <a:p>
            <a:pPr>
              <a:defRPr lang="en-US" sz="900" b="0" i="0" u="none" baseline="0">
                <a:solidFill>
                  <a:schemeClr val="tx1">
                    <a:lumMod val="65000"/>
                    <a:lumOff val="35000"/>
                  </a:schemeClr>
                </a:solidFill>
                <a:latin typeface="+mn-lt"/>
                <a:ea typeface="+mn-ea"/>
                <a:cs typeface="+mn-cs"/>
              </a:defRPr>
            </a:pPr>
            <a:endParaRPr lang="es-CO"/>
          </a:p>
        </c:txPr>
        <c:crossAx val="-1710333672"/>
        <c:crosses val="autoZero"/>
        <c:crossBetween val="between"/>
        <c:majorUnit val="0.2"/>
      </c:valAx>
      <c:spPr>
        <a:noFill/>
        <a:ln w="6350">
          <a:noFill/>
        </a:ln>
      </c:spPr>
    </c:plotArea>
    <c:legend>
      <c:legendPos val="b"/>
      <c:overlay val="0"/>
      <c:spPr>
        <a:noFill/>
        <a:ln w="6350">
          <a:noFill/>
        </a:ln>
      </c:spPr>
      <c:txPr>
        <a:bodyPr rot="0" vert="horz"/>
        <a:lstStyle/>
        <a:p>
          <a:pPr>
            <a:defRPr lang="en-US" sz="900" b="0" i="0" u="none" baseline="0">
              <a:solidFill>
                <a:schemeClr val="tx1">
                  <a:lumMod val="65000"/>
                  <a:lumOff val="35000"/>
                </a:schemeClr>
              </a:solidFill>
              <a:latin typeface="+mn-lt"/>
              <a:ea typeface="+mn-ea"/>
              <a:cs typeface="+mn-cs"/>
            </a:defRPr>
          </a:pPr>
          <a:endParaRPr lang="es-CO"/>
        </a:p>
      </c:txPr>
    </c:legend>
    <c:plotVisOnly val="1"/>
    <c:dispBlanksAs val="zero"/>
    <c:showDLblsOverMax val="1"/>
  </c:chart>
  <c:spPr>
    <a:solidFill>
      <a:schemeClr val="bg1"/>
    </a:solidFill>
    <a:ln w="9525" cap="flat" cmpd="sng">
      <a:solidFill>
        <a:schemeClr val="tx1">
          <a:lumMod val="15000"/>
          <a:lumOff val="85000"/>
        </a:schemeClr>
      </a:solidFill>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a:pPr>
            <a:r>
              <a:rPr lang="en-US" sz="1400" b="0" i="0" u="none" baseline="0">
                <a:solidFill>
                  <a:schemeClr val="tx1">
                    <a:lumMod val="65000"/>
                    <a:lumOff val="35000"/>
                  </a:schemeClr>
                </a:solidFill>
              </a:rPr>
              <a:t>Alineación de las actividades de la taxonomía de Colombia y EU</a:t>
            </a:r>
          </a:p>
        </c:rich>
      </c:tx>
      <c:overlay val="0"/>
      <c:spPr>
        <a:noFill/>
        <a:ln w="6350">
          <a:noFill/>
        </a:ln>
      </c:spPr>
    </c:title>
    <c:autoTitleDeleted val="0"/>
    <c:plotArea>
      <c:layout/>
      <c:barChart>
        <c:barDir val="col"/>
        <c:grouping val="clustered"/>
        <c:varyColors val="1"/>
        <c:ser>
          <c:idx val="0"/>
          <c:order val="0"/>
          <c:tx>
            <c:v>% Actividades completamente alineadas</c:v>
          </c:tx>
          <c:spPr>
            <a:solidFill>
              <a:srgbClr val="5B9BD5"/>
            </a:solidFill>
            <a:ln w="6350">
              <a:noFill/>
            </a:ln>
          </c:spPr>
          <c:invertIfNegative val="1"/>
          <c:dLbls>
            <c:numFmt formatCode="0.0%" sourceLinked="0"/>
            <c:spPr>
              <a:noFill/>
              <a:ln w="6350">
                <a:noFill/>
              </a:ln>
            </c:spPr>
            <c:txPr>
              <a:bodyPr rot="0" vert="horz" lIns="38100" tIns="19050" rIns="38100" bIns="19050">
                <a:spAutoFit/>
              </a:bodyPr>
              <a:lstStyle/>
              <a:p>
                <a:pPr algn="ctr">
                  <a:defRPr lang="en-US" sz="900" b="0" i="0" u="none"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Gráficas!$A$13:$A$20</c:f>
              <c:strCache>
                <c:ptCount val="8"/>
                <c:pt idx="0">
                  <c:v>Construcción</c:v>
                </c:pt>
                <c:pt idx="1">
                  <c:v>Energía</c:v>
                </c:pt>
                <c:pt idx="2">
                  <c:v>Gestión de residuos y captura de emisiones</c:v>
                </c:pt>
                <c:pt idx="3">
                  <c:v>Manufactura</c:v>
                </c:pt>
                <c:pt idx="4">
                  <c:v>Suministro y tratamiento de agua</c:v>
                </c:pt>
                <c:pt idx="5">
                  <c:v>Tecnologías de la información y la comunicación (TIC)</c:v>
                </c:pt>
                <c:pt idx="6">
                  <c:v>Transporte</c:v>
                </c:pt>
                <c:pt idx="7">
                  <c:v>Uso del suelo</c:v>
                </c:pt>
              </c:strCache>
            </c:strRef>
          </c:cat>
          <c:val>
            <c:numRef>
              <c:f>Gráficas!$C$13:$C$20</c:f>
              <c:numCache>
                <c:formatCode>0.0%</c:formatCode>
                <c:ptCount val="8"/>
                <c:pt idx="0">
                  <c:v>1</c:v>
                </c:pt>
                <c:pt idx="1">
                  <c:v>1</c:v>
                </c:pt>
                <c:pt idx="2">
                  <c:v>0.875</c:v>
                </c:pt>
                <c:pt idx="3">
                  <c:v>1</c:v>
                </c:pt>
                <c:pt idx="4">
                  <c:v>0.75</c:v>
                </c:pt>
                <c:pt idx="5">
                  <c:v>1</c:v>
                </c:pt>
                <c:pt idx="6">
                  <c:v>1</c:v>
                </c:pt>
                <c:pt idx="7">
                  <c:v>0.36363636363636365</c:v>
                </c:pt>
              </c:numCache>
            </c:numRef>
          </c:val>
          <c:extLst>
            <c:ext xmlns:c14="http://schemas.microsoft.com/office/drawing/2007/8/2/chart" uri="{6F2FDCE9-48DA-4B69-8628-5D25D57E5C99}">
              <c14:invertSolidFillFmt>
                <c14:spPr xmlns:c14="http://schemas.microsoft.com/office/drawing/2007/8/2/chart">
                  <a:solidFill>
                    <a:srgbClr val="FFFFFF"/>
                  </a:solidFill>
                  <a:ln w="6350">
                    <a:noFill/>
                  </a:ln>
                </c14:spPr>
              </c14:invertSolidFillFmt>
            </c:ext>
            <c:ext xmlns:c16="http://schemas.microsoft.com/office/drawing/2014/chart" uri="{C3380CC4-5D6E-409C-BE32-E72D297353CC}">
              <c16:uniqueId val="{00000000-AEB9-4BFB-9959-BDBA1017C05E}"/>
            </c:ext>
          </c:extLst>
        </c:ser>
        <c:ser>
          <c:idx val="1"/>
          <c:order val="1"/>
          <c:tx>
            <c:v>% Actividades parcialmentealineadas</c:v>
          </c:tx>
          <c:spPr>
            <a:solidFill>
              <a:srgbClr val="ED7D31"/>
            </a:solidFill>
            <a:ln w="6350">
              <a:noFill/>
            </a:ln>
          </c:spPr>
          <c:invertIfNegative val="1"/>
          <c:cat>
            <c:strRef>
              <c:f>Gráficas!$A$13:$A$20</c:f>
              <c:strCache>
                <c:ptCount val="8"/>
                <c:pt idx="0">
                  <c:v>Construcción</c:v>
                </c:pt>
                <c:pt idx="1">
                  <c:v>Energía</c:v>
                </c:pt>
                <c:pt idx="2">
                  <c:v>Gestión de residuos y captura de emisiones</c:v>
                </c:pt>
                <c:pt idx="3">
                  <c:v>Manufactura</c:v>
                </c:pt>
                <c:pt idx="4">
                  <c:v>Suministro y tratamiento de agua</c:v>
                </c:pt>
                <c:pt idx="5">
                  <c:v>Tecnologías de la información y la comunicación (TIC)</c:v>
                </c:pt>
                <c:pt idx="6">
                  <c:v>Transporte</c:v>
                </c:pt>
                <c:pt idx="7">
                  <c:v>Uso del suelo</c:v>
                </c:pt>
              </c:strCache>
            </c:strRef>
          </c:cat>
          <c:val>
            <c:numRef>
              <c:f>ParaGráficas!$R$4:$R$11</c:f>
              <c:numCache>
                <c:formatCode>0%</c:formatCode>
                <c:ptCount val="8"/>
                <c:pt idx="0">
                  <c:v>0</c:v>
                </c:pt>
                <c:pt idx="1">
                  <c:v>0</c:v>
                </c:pt>
                <c:pt idx="2">
                  <c:v>0</c:v>
                </c:pt>
                <c:pt idx="3">
                  <c:v>0</c:v>
                </c:pt>
                <c:pt idx="4">
                  <c:v>0</c:v>
                </c:pt>
                <c:pt idx="5">
                  <c:v>0</c:v>
                </c:pt>
                <c:pt idx="6">
                  <c:v>0</c:v>
                </c:pt>
                <c:pt idx="7">
                  <c:v>0</c:v>
                </c:pt>
              </c:numCache>
            </c:numRef>
          </c:val>
          <c:extLst>
            <c:ext xmlns:c14="http://schemas.microsoft.com/office/drawing/2007/8/2/chart" uri="{6F2FDCE9-48DA-4B69-8628-5D25D57E5C99}">
              <c14:invertSolidFillFmt>
                <c14:spPr xmlns:c14="http://schemas.microsoft.com/office/drawing/2007/8/2/chart">
                  <a:solidFill>
                    <a:srgbClr val="FFFFFF"/>
                  </a:solidFill>
                  <a:ln w="6350">
                    <a:noFill/>
                  </a:ln>
                </c14:spPr>
              </c14:invertSolidFillFmt>
            </c:ext>
            <c:ext xmlns:c16="http://schemas.microsoft.com/office/drawing/2014/chart" uri="{C3380CC4-5D6E-409C-BE32-E72D297353CC}">
              <c16:uniqueId val="{00000001-AEB9-4BFB-9959-BDBA1017C05E}"/>
            </c:ext>
          </c:extLst>
        </c:ser>
        <c:ser>
          <c:idx val="2"/>
          <c:order val="2"/>
          <c:tx>
            <c:strRef>
              <c:f>ParaGráficas!$S$3</c:f>
              <c:strCache>
                <c:ptCount val="1"/>
                <c:pt idx="0">
                  <c:v>% Actividades adicionales en la taxonomía de Colombia</c:v>
                </c:pt>
              </c:strCache>
            </c:strRef>
          </c:tx>
          <c:spPr>
            <a:solidFill>
              <a:srgbClr val="A5A5A5"/>
            </a:solidFill>
            <a:ln w="6350">
              <a:noFill/>
            </a:ln>
          </c:spPr>
          <c:invertIfNegative val="1"/>
          <c:dLbls>
            <c:dLbl>
              <c:idx val="0"/>
              <c:delete val="1"/>
              <c:extLst>
                <c:ext xmlns:c15="http://schemas.microsoft.com/office/drawing/2012/chart" uri="{CE6537A1-D6FC-4f65-9D91-7224C49458BB}"/>
                <c:ext xmlns:c16="http://schemas.microsoft.com/office/drawing/2014/chart" uri="{C3380CC4-5D6E-409C-BE32-E72D297353CC}">
                  <c16:uniqueId val="{00000000-E46E-4F01-BB7F-EF28AF0E2FF3}"/>
                </c:ext>
              </c:extLst>
            </c:dLbl>
            <c:dLbl>
              <c:idx val="1"/>
              <c:delete val="1"/>
              <c:extLst>
                <c:ext xmlns:c15="http://schemas.microsoft.com/office/drawing/2012/chart" uri="{CE6537A1-D6FC-4f65-9D91-7224C49458BB}"/>
                <c:ext xmlns:c16="http://schemas.microsoft.com/office/drawing/2014/chart" uri="{C3380CC4-5D6E-409C-BE32-E72D297353CC}">
                  <c16:uniqueId val="{00000001-E46E-4F01-BB7F-EF28AF0E2FF3}"/>
                </c:ext>
              </c:extLst>
            </c:dLbl>
            <c:dLbl>
              <c:idx val="3"/>
              <c:delete val="1"/>
              <c:extLst>
                <c:ext xmlns:c15="http://schemas.microsoft.com/office/drawing/2012/chart" uri="{CE6537A1-D6FC-4f65-9D91-7224C49458BB}"/>
                <c:ext xmlns:c16="http://schemas.microsoft.com/office/drawing/2014/chart" uri="{C3380CC4-5D6E-409C-BE32-E72D297353CC}">
                  <c16:uniqueId val="{00000002-E46E-4F01-BB7F-EF28AF0E2FF3}"/>
                </c:ext>
              </c:extLst>
            </c:dLbl>
            <c:dLbl>
              <c:idx val="5"/>
              <c:delete val="1"/>
              <c:extLst>
                <c:ext xmlns:c15="http://schemas.microsoft.com/office/drawing/2012/chart" uri="{CE6537A1-D6FC-4f65-9D91-7224C49458BB}"/>
                <c:ext xmlns:c16="http://schemas.microsoft.com/office/drawing/2014/chart" uri="{C3380CC4-5D6E-409C-BE32-E72D297353CC}">
                  <c16:uniqueId val="{00000003-E46E-4F01-BB7F-EF28AF0E2FF3}"/>
                </c:ext>
              </c:extLst>
            </c:dLbl>
            <c:dLbl>
              <c:idx val="6"/>
              <c:delete val="1"/>
              <c:extLst>
                <c:ext xmlns:c15="http://schemas.microsoft.com/office/drawing/2012/chart" uri="{CE6537A1-D6FC-4f65-9D91-7224C49458BB}"/>
                <c:ext xmlns:c16="http://schemas.microsoft.com/office/drawing/2014/chart" uri="{C3380CC4-5D6E-409C-BE32-E72D297353CC}">
                  <c16:uniqueId val="{00000004-E46E-4F01-BB7F-EF28AF0E2FF3}"/>
                </c:ext>
              </c:extLst>
            </c:dLbl>
            <c:numFmt formatCode="0.0%" sourceLinked="0"/>
            <c:spPr>
              <a:noFill/>
              <a:ln w="6350">
                <a:noFill/>
              </a:ln>
            </c:spPr>
            <c:txPr>
              <a:bodyPr rot="0" vert="horz" lIns="38100" tIns="19050" rIns="38100" bIns="19050">
                <a:spAutoFit/>
              </a:bodyPr>
              <a:lstStyle/>
              <a:p>
                <a:pPr algn="ctr">
                  <a:defRPr lang="en-US" sz="900" b="0" i="0" u="none"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c:spPr>
                </c15:leaderLines>
              </c:ext>
            </c:extLst>
          </c:dLbls>
          <c:cat>
            <c:strRef>
              <c:f>Gráficas!$A$13:$A$20</c:f>
              <c:strCache>
                <c:ptCount val="8"/>
                <c:pt idx="0">
                  <c:v>Construcción</c:v>
                </c:pt>
                <c:pt idx="1">
                  <c:v>Energía</c:v>
                </c:pt>
                <c:pt idx="2">
                  <c:v>Gestión de residuos y captura de emisiones</c:v>
                </c:pt>
                <c:pt idx="3">
                  <c:v>Manufactura</c:v>
                </c:pt>
                <c:pt idx="4">
                  <c:v>Suministro y tratamiento de agua</c:v>
                </c:pt>
                <c:pt idx="5">
                  <c:v>Tecnologías de la información y la comunicación (TIC)</c:v>
                </c:pt>
                <c:pt idx="6">
                  <c:v>Transporte</c:v>
                </c:pt>
                <c:pt idx="7">
                  <c:v>Uso del suelo</c:v>
                </c:pt>
              </c:strCache>
            </c:strRef>
          </c:cat>
          <c:val>
            <c:numRef>
              <c:f>Gráficas!$B$13:$B$20</c:f>
              <c:numCache>
                <c:formatCode>0.0%</c:formatCode>
                <c:ptCount val="8"/>
                <c:pt idx="2">
                  <c:v>0.125</c:v>
                </c:pt>
                <c:pt idx="4">
                  <c:v>0.25</c:v>
                </c:pt>
                <c:pt idx="7">
                  <c:v>0.63636363636363635</c:v>
                </c:pt>
              </c:numCache>
            </c:numRef>
          </c:val>
          <c:extLst>
            <c:ext xmlns:c14="http://schemas.microsoft.com/office/drawing/2007/8/2/chart" uri="{6F2FDCE9-48DA-4B69-8628-5D25D57E5C99}">
              <c14:invertSolidFillFmt>
                <c14:spPr xmlns:c14="http://schemas.microsoft.com/office/drawing/2007/8/2/chart">
                  <a:solidFill>
                    <a:srgbClr val="FFFFFF"/>
                  </a:solidFill>
                  <a:ln w="6350">
                    <a:noFill/>
                  </a:ln>
                </c14:spPr>
              </c14:invertSolidFillFmt>
            </c:ext>
            <c:ext xmlns:c16="http://schemas.microsoft.com/office/drawing/2014/chart" uri="{C3380CC4-5D6E-409C-BE32-E72D297353CC}">
              <c16:uniqueId val="{00000002-AEB9-4BFB-9959-BDBA1017C05E}"/>
            </c:ext>
          </c:extLst>
        </c:ser>
        <c:dLbls>
          <c:showLegendKey val="0"/>
          <c:showVal val="0"/>
          <c:showCatName val="0"/>
          <c:showSerName val="0"/>
          <c:showPercent val="0"/>
          <c:showBubbleSize val="0"/>
        </c:dLbls>
        <c:gapWidth val="219"/>
        <c:overlap val="-27"/>
        <c:axId val="277530723"/>
        <c:axId val="2019160469"/>
      </c:barChart>
      <c:catAx>
        <c:axId val="277530723"/>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c:spPr>
        <c:txPr>
          <a:bodyPr/>
          <a:lstStyle/>
          <a:p>
            <a:pPr>
              <a:defRPr lang="en-US" sz="900" b="0" i="0" u="none" baseline="0">
                <a:solidFill>
                  <a:schemeClr val="tx1">
                    <a:lumMod val="65000"/>
                    <a:lumOff val="35000"/>
                  </a:schemeClr>
                </a:solidFill>
                <a:latin typeface="+mn-lt"/>
                <a:ea typeface="+mn-ea"/>
                <a:cs typeface="+mn-cs"/>
              </a:defRPr>
            </a:pPr>
            <a:endParaRPr lang="es-CO"/>
          </a:p>
        </c:txPr>
        <c:crossAx val="2019160469"/>
        <c:crosses val="autoZero"/>
        <c:auto val="1"/>
        <c:lblAlgn val="ctr"/>
        <c:lblOffset val="100"/>
        <c:noMultiLvlLbl val="1"/>
      </c:catAx>
      <c:valAx>
        <c:axId val="2019160469"/>
        <c:scaling>
          <c:orientation val="minMax"/>
          <c:max val="1"/>
        </c:scaling>
        <c:delete val="0"/>
        <c:axPos val="l"/>
        <c:majorGridlines>
          <c:spPr>
            <a:ln w="9525" cap="flat" cmpd="sng">
              <a:solidFill>
                <a:schemeClr val="tx1">
                  <a:lumMod val="15000"/>
                  <a:lumOff val="85000"/>
                </a:schemeClr>
              </a:solidFill>
              <a:round/>
            </a:ln>
          </c:spPr>
        </c:majorGridlines>
        <c:numFmt formatCode="0%" sourceLinked="0"/>
        <c:majorTickMark val="none"/>
        <c:minorTickMark val="none"/>
        <c:tickLblPos val="nextTo"/>
        <c:spPr>
          <a:noFill/>
          <a:ln w="6350">
            <a:noFill/>
          </a:ln>
        </c:spPr>
        <c:txPr>
          <a:bodyPr/>
          <a:lstStyle/>
          <a:p>
            <a:pPr>
              <a:defRPr lang="en-US" sz="900" b="0" i="0" u="none" baseline="0">
                <a:solidFill>
                  <a:schemeClr val="tx1">
                    <a:lumMod val="65000"/>
                    <a:lumOff val="35000"/>
                  </a:schemeClr>
                </a:solidFill>
                <a:latin typeface="+mn-lt"/>
                <a:ea typeface="+mn-ea"/>
                <a:cs typeface="+mn-cs"/>
              </a:defRPr>
            </a:pPr>
            <a:endParaRPr lang="es-CO"/>
          </a:p>
        </c:txPr>
        <c:crossAx val="277530723"/>
        <c:crosses val="autoZero"/>
        <c:crossBetween val="between"/>
        <c:majorUnit val="0.2"/>
      </c:valAx>
      <c:spPr>
        <a:noFill/>
        <a:ln w="6350">
          <a:noFill/>
        </a:ln>
      </c:spPr>
    </c:plotArea>
    <c:legend>
      <c:legendPos val="b"/>
      <c:overlay val="0"/>
      <c:spPr>
        <a:noFill/>
        <a:ln w="6350">
          <a:noFill/>
        </a:ln>
      </c:spPr>
      <c:txPr>
        <a:bodyPr rot="0" vert="horz"/>
        <a:lstStyle/>
        <a:p>
          <a:pPr>
            <a:defRPr lang="en-US" sz="900" b="0" i="0" u="none" baseline="0">
              <a:solidFill>
                <a:schemeClr val="tx1">
                  <a:lumMod val="65000"/>
                  <a:lumOff val="35000"/>
                </a:schemeClr>
              </a:solidFill>
              <a:latin typeface="+mn-lt"/>
              <a:ea typeface="+mn-ea"/>
              <a:cs typeface="+mn-cs"/>
            </a:defRPr>
          </a:pPr>
          <a:endParaRPr lang="es-CO"/>
        </a:p>
      </c:txPr>
    </c:legend>
    <c:plotVisOnly val="1"/>
    <c:dispBlanksAs val="zero"/>
    <c:showDLblsOverMax val="1"/>
  </c:chart>
  <c:spPr>
    <a:solidFill>
      <a:schemeClr val="bg1"/>
    </a:solidFill>
    <a:ln w="9525" cap="flat" cmpd="sng">
      <a:solidFill>
        <a:schemeClr val="tx1">
          <a:lumMod val="15000"/>
          <a:lumOff val="85000"/>
        </a:schemeClr>
      </a:solidFill>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a:pPr>
            <a:r>
              <a:rPr lang="en-US" sz="1400" b="0" i="0" u="none" baseline="0">
                <a:solidFill>
                  <a:schemeClr val="tx1">
                    <a:lumMod val="65000"/>
                    <a:lumOff val="35000"/>
                  </a:schemeClr>
                </a:solidFill>
              </a:rPr>
              <a:t>Alineación de principios para los criterios de la taxonomía de Colombia y EU </a:t>
            </a:r>
          </a:p>
        </c:rich>
      </c:tx>
      <c:layout>
        <c:manualLayout>
          <c:xMode val="edge"/>
          <c:yMode val="edge"/>
          <c:x val="0.13600000000000001"/>
          <c:y val="2.775E-2"/>
        </c:manualLayout>
      </c:layout>
      <c:overlay val="0"/>
      <c:spPr>
        <a:noFill/>
        <a:ln w="6350">
          <a:noFill/>
        </a:ln>
      </c:spPr>
    </c:title>
    <c:autoTitleDeleted val="0"/>
    <c:plotArea>
      <c:layout/>
      <c:barChart>
        <c:barDir val="col"/>
        <c:grouping val="clustered"/>
        <c:varyColors val="1"/>
        <c:ser>
          <c:idx val="0"/>
          <c:order val="0"/>
          <c:tx>
            <c:v>% Actividades con criterios completamente alineados</c:v>
          </c:tx>
          <c:spPr>
            <a:solidFill>
              <a:srgbClr val="5B9BD5"/>
            </a:solidFill>
            <a:ln w="6350">
              <a:noFill/>
            </a:ln>
          </c:spPr>
          <c:invertIfNegative val="1"/>
          <c:dLbls>
            <c:dLbl>
              <c:idx val="0"/>
              <c:delete val="1"/>
              <c:extLst>
                <c:ext xmlns:c15="http://schemas.microsoft.com/office/drawing/2012/chart" uri="{CE6537A1-D6FC-4f65-9D91-7224C49458BB}"/>
                <c:ext xmlns:c16="http://schemas.microsoft.com/office/drawing/2014/chart" uri="{C3380CC4-5D6E-409C-BE32-E72D297353CC}">
                  <c16:uniqueId val="{00000000-5453-4F9A-A45B-25A017EEA045}"/>
                </c:ext>
              </c:extLst>
            </c:dLbl>
            <c:numFmt formatCode="0.0%" sourceLinked="0"/>
            <c:spPr>
              <a:noFill/>
              <a:ln w="6350">
                <a:noFill/>
              </a:ln>
            </c:spPr>
            <c:txPr>
              <a:bodyPr rot="0" vert="horz" lIns="38100" tIns="19050" rIns="38100" bIns="19050">
                <a:spAutoFit/>
              </a:bodyPr>
              <a:lstStyle/>
              <a:p>
                <a:pPr algn="ctr">
                  <a:defRPr lang="en-US" sz="900" b="0" i="0" u="none"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Gráficas!$A$24:$A$30</c:f>
              <c:strCache>
                <c:ptCount val="7"/>
                <c:pt idx="0">
                  <c:v>Construcción</c:v>
                </c:pt>
                <c:pt idx="1">
                  <c:v>Energía</c:v>
                </c:pt>
                <c:pt idx="2">
                  <c:v>Gestión de residuos y captura de emisiones</c:v>
                </c:pt>
                <c:pt idx="3">
                  <c:v>Manufactura</c:v>
                </c:pt>
                <c:pt idx="4">
                  <c:v>Suministro y tratamiento de agua</c:v>
                </c:pt>
                <c:pt idx="5">
                  <c:v>Tecnologías de la información y la comunicación (TIC)</c:v>
                </c:pt>
                <c:pt idx="6">
                  <c:v>Transporte</c:v>
                </c:pt>
              </c:strCache>
            </c:strRef>
          </c:cat>
          <c:val>
            <c:numRef>
              <c:f>Gráficas!$B$24:$B$30</c:f>
              <c:numCache>
                <c:formatCode>0.0%</c:formatCode>
                <c:ptCount val="7"/>
                <c:pt idx="1">
                  <c:v>0.83333333333333337</c:v>
                </c:pt>
                <c:pt idx="2">
                  <c:v>0.5714285714285714</c:v>
                </c:pt>
                <c:pt idx="3">
                  <c:v>0.7142857142857143</c:v>
                </c:pt>
                <c:pt idx="4">
                  <c:v>0.33333333333333331</c:v>
                </c:pt>
                <c:pt idx="5">
                  <c:v>0.5</c:v>
                </c:pt>
                <c:pt idx="6">
                  <c:v>0.4</c:v>
                </c:pt>
              </c:numCache>
            </c:numRef>
          </c:val>
          <c:extLst>
            <c:ext xmlns:c14="http://schemas.microsoft.com/office/drawing/2007/8/2/chart" uri="{6F2FDCE9-48DA-4B69-8628-5D25D57E5C99}">
              <c14:invertSolidFillFmt>
                <c14:spPr xmlns:c14="http://schemas.microsoft.com/office/drawing/2007/8/2/chart">
                  <a:solidFill>
                    <a:srgbClr val="FFFFFF"/>
                  </a:solidFill>
                  <a:ln w="6350">
                    <a:noFill/>
                  </a:ln>
                </c14:spPr>
              </c14:invertSolidFillFmt>
            </c:ext>
            <c:ext xmlns:c16="http://schemas.microsoft.com/office/drawing/2014/chart" uri="{C3380CC4-5D6E-409C-BE32-E72D297353CC}">
              <c16:uniqueId val="{00000000-5E68-4861-BC9E-3788E1D74252}"/>
            </c:ext>
          </c:extLst>
        </c:ser>
        <c:ser>
          <c:idx val="1"/>
          <c:order val="1"/>
          <c:tx>
            <c:v>% Actividades con criterios parcialmente alineados</c:v>
          </c:tx>
          <c:spPr>
            <a:solidFill>
              <a:srgbClr val="ED7D31"/>
            </a:solidFill>
            <a:ln w="6350">
              <a:noFill/>
            </a:ln>
          </c:spPr>
          <c:invertIfNegative val="1"/>
          <c:dLbls>
            <c:numFmt formatCode="0.0%" sourceLinked="0"/>
            <c:spPr>
              <a:noFill/>
              <a:ln w="6350">
                <a:noFill/>
              </a:ln>
            </c:spPr>
            <c:txPr>
              <a:bodyPr rot="0" vert="horz" lIns="38100" tIns="19050" rIns="38100" bIns="19050">
                <a:spAutoFit/>
              </a:bodyPr>
              <a:lstStyle/>
              <a:p>
                <a:pPr algn="ctr">
                  <a:defRPr lang="en-US" sz="900" b="0" i="0" u="none"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Gráficas!$A$24:$A$30</c:f>
              <c:strCache>
                <c:ptCount val="7"/>
                <c:pt idx="0">
                  <c:v>Construcción</c:v>
                </c:pt>
                <c:pt idx="1">
                  <c:v>Energía</c:v>
                </c:pt>
                <c:pt idx="2">
                  <c:v>Gestión de residuos y captura de emisiones</c:v>
                </c:pt>
                <c:pt idx="3">
                  <c:v>Manufactura</c:v>
                </c:pt>
                <c:pt idx="4">
                  <c:v>Suministro y tratamiento de agua</c:v>
                </c:pt>
                <c:pt idx="5">
                  <c:v>Tecnologías de la información y la comunicación (TIC)</c:v>
                </c:pt>
                <c:pt idx="6">
                  <c:v>Transporte</c:v>
                </c:pt>
              </c:strCache>
            </c:strRef>
          </c:cat>
          <c:val>
            <c:numRef>
              <c:f>Gráficas!$D$24:$D$30</c:f>
              <c:numCache>
                <c:formatCode>0.0%</c:formatCode>
                <c:ptCount val="7"/>
                <c:pt idx="0">
                  <c:v>1</c:v>
                </c:pt>
                <c:pt idx="1">
                  <c:v>0.16666666666666666</c:v>
                </c:pt>
                <c:pt idx="2">
                  <c:v>0.42857142857142855</c:v>
                </c:pt>
                <c:pt idx="3">
                  <c:v>0.2857142857142857</c:v>
                </c:pt>
                <c:pt idx="4">
                  <c:v>0.66666666666666663</c:v>
                </c:pt>
                <c:pt idx="5">
                  <c:v>0.5</c:v>
                </c:pt>
                <c:pt idx="6">
                  <c:v>0.6</c:v>
                </c:pt>
              </c:numCache>
            </c:numRef>
          </c:val>
          <c:extLst>
            <c:ext xmlns:c14="http://schemas.microsoft.com/office/drawing/2007/8/2/chart" uri="{6F2FDCE9-48DA-4B69-8628-5D25D57E5C99}">
              <c14:invertSolidFillFmt>
                <c14:spPr xmlns:c14="http://schemas.microsoft.com/office/drawing/2007/8/2/chart">
                  <a:solidFill>
                    <a:srgbClr val="FFFFFF"/>
                  </a:solidFill>
                  <a:ln w="6350">
                    <a:noFill/>
                  </a:ln>
                </c14:spPr>
              </c14:invertSolidFillFmt>
            </c:ext>
            <c:ext xmlns:c16="http://schemas.microsoft.com/office/drawing/2014/chart" uri="{C3380CC4-5D6E-409C-BE32-E72D297353CC}">
              <c16:uniqueId val="{00000001-5E68-4861-BC9E-3788E1D74252}"/>
            </c:ext>
          </c:extLst>
        </c:ser>
        <c:dLbls>
          <c:showLegendKey val="0"/>
          <c:showVal val="0"/>
          <c:showCatName val="0"/>
          <c:showSerName val="0"/>
          <c:showPercent val="0"/>
          <c:showBubbleSize val="0"/>
        </c:dLbls>
        <c:gapWidth val="219"/>
        <c:overlap val="-27"/>
        <c:axId val="232397800"/>
        <c:axId val="910680867"/>
      </c:barChart>
      <c:catAx>
        <c:axId val="232397800"/>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c:spPr>
        <c:txPr>
          <a:bodyPr/>
          <a:lstStyle/>
          <a:p>
            <a:pPr>
              <a:defRPr lang="en-US" sz="900" b="0" i="0" u="none" baseline="0">
                <a:solidFill>
                  <a:schemeClr val="tx1">
                    <a:lumMod val="65000"/>
                    <a:lumOff val="35000"/>
                  </a:schemeClr>
                </a:solidFill>
                <a:latin typeface="+mn-lt"/>
                <a:ea typeface="+mn-ea"/>
                <a:cs typeface="+mn-cs"/>
              </a:defRPr>
            </a:pPr>
            <a:endParaRPr lang="es-CO"/>
          </a:p>
        </c:txPr>
        <c:crossAx val="910680867"/>
        <c:crosses val="autoZero"/>
        <c:auto val="1"/>
        <c:lblAlgn val="ctr"/>
        <c:lblOffset val="100"/>
        <c:noMultiLvlLbl val="1"/>
      </c:catAx>
      <c:valAx>
        <c:axId val="910680867"/>
        <c:scaling>
          <c:orientation val="minMax"/>
          <c:max val="1"/>
        </c:scaling>
        <c:delete val="0"/>
        <c:axPos val="l"/>
        <c:majorGridlines>
          <c:spPr>
            <a:ln w="9525" cap="flat" cmpd="sng">
              <a:solidFill>
                <a:schemeClr val="tx1">
                  <a:lumMod val="15000"/>
                  <a:lumOff val="85000"/>
                </a:schemeClr>
              </a:solidFill>
              <a:round/>
            </a:ln>
          </c:spPr>
        </c:majorGridlines>
        <c:numFmt formatCode="0%" sourceLinked="0"/>
        <c:majorTickMark val="none"/>
        <c:minorTickMark val="none"/>
        <c:tickLblPos val="nextTo"/>
        <c:spPr>
          <a:noFill/>
          <a:ln w="6350">
            <a:noFill/>
          </a:ln>
        </c:spPr>
        <c:txPr>
          <a:bodyPr/>
          <a:lstStyle/>
          <a:p>
            <a:pPr>
              <a:defRPr lang="en-US" sz="900" b="0" i="0" u="none" baseline="0">
                <a:solidFill>
                  <a:schemeClr val="tx1">
                    <a:lumMod val="65000"/>
                    <a:lumOff val="35000"/>
                  </a:schemeClr>
                </a:solidFill>
                <a:latin typeface="+mn-lt"/>
                <a:ea typeface="+mn-ea"/>
                <a:cs typeface="+mn-cs"/>
              </a:defRPr>
            </a:pPr>
            <a:endParaRPr lang="es-CO"/>
          </a:p>
        </c:txPr>
        <c:crossAx val="232397800"/>
        <c:crosses val="autoZero"/>
        <c:crossBetween val="between"/>
        <c:majorUnit val="0.2"/>
      </c:valAx>
      <c:spPr>
        <a:noFill/>
        <a:ln w="6350">
          <a:noFill/>
        </a:ln>
      </c:spPr>
    </c:plotArea>
    <c:legend>
      <c:legendPos val="b"/>
      <c:overlay val="0"/>
      <c:spPr>
        <a:noFill/>
        <a:ln w="6350">
          <a:noFill/>
        </a:ln>
      </c:spPr>
      <c:txPr>
        <a:bodyPr rot="0" vert="horz"/>
        <a:lstStyle/>
        <a:p>
          <a:pPr>
            <a:defRPr lang="en-US" sz="900" b="0" i="0" u="none" baseline="0">
              <a:solidFill>
                <a:schemeClr val="tx1">
                  <a:lumMod val="65000"/>
                  <a:lumOff val="35000"/>
                </a:schemeClr>
              </a:solidFill>
              <a:latin typeface="+mn-lt"/>
              <a:ea typeface="+mn-ea"/>
              <a:cs typeface="+mn-cs"/>
            </a:defRPr>
          </a:pPr>
          <a:endParaRPr lang="es-CO"/>
        </a:p>
      </c:txPr>
    </c:legend>
    <c:plotVisOnly val="1"/>
    <c:dispBlanksAs val="zero"/>
    <c:showDLblsOverMax val="1"/>
  </c:chart>
  <c:spPr>
    <a:solidFill>
      <a:schemeClr val="bg1"/>
    </a:solidFill>
    <a:ln w="9525" cap="flat" cmpd="sng">
      <a:solidFill>
        <a:schemeClr val="tx1">
          <a:lumMod val="15000"/>
          <a:lumOff val="85000"/>
        </a:schemeClr>
      </a:solidFill>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a:pPr>
            <a:r>
              <a:rPr lang="en-US" sz="1400" b="0" i="0" u="none" baseline="0">
                <a:solidFill>
                  <a:schemeClr val="tx1">
                    <a:lumMod val="65000"/>
                    <a:lumOff val="35000"/>
                  </a:schemeClr>
                </a:solidFill>
                <a:latin typeface="+mn-lt"/>
                <a:ea typeface="+mn-ea"/>
                <a:cs typeface="+mn-cs"/>
              </a:rPr>
              <a:t>Alineación de las actividades de la taxonomía de Colombia con el MRV  </a:t>
            </a:r>
          </a:p>
        </c:rich>
      </c:tx>
      <c:overlay val="0"/>
      <c:spPr>
        <a:noFill/>
        <a:ln w="6350">
          <a:noFill/>
        </a:ln>
      </c:spPr>
    </c:title>
    <c:autoTitleDeleted val="0"/>
    <c:plotArea>
      <c:layout/>
      <c:pieChart>
        <c:varyColors val="1"/>
        <c:ser>
          <c:idx val="0"/>
          <c:order val="0"/>
          <c:dPt>
            <c:idx val="0"/>
            <c:bubble3D val="0"/>
            <c:spPr>
              <a:solidFill>
                <a:schemeClr val="accent1"/>
              </a:solidFill>
              <a:ln w="19050" cap="flat" cmpd="sng">
                <a:solidFill>
                  <a:schemeClr val="bg1"/>
                </a:solidFill>
              </a:ln>
            </c:spPr>
            <c:extLst>
              <c:ext xmlns:c16="http://schemas.microsoft.com/office/drawing/2014/chart" uri="{C3380CC4-5D6E-409C-BE32-E72D297353CC}">
                <c16:uniqueId val="{00000001-9455-41B8-94C6-59DC1628B586}"/>
              </c:ext>
            </c:extLst>
          </c:dPt>
          <c:dPt>
            <c:idx val="1"/>
            <c:bubble3D val="0"/>
            <c:spPr>
              <a:solidFill>
                <a:schemeClr val="accent2"/>
              </a:solidFill>
              <a:ln w="19050" cap="flat" cmpd="sng">
                <a:solidFill>
                  <a:schemeClr val="bg1"/>
                </a:solidFill>
              </a:ln>
            </c:spPr>
            <c:extLst>
              <c:ext xmlns:c16="http://schemas.microsoft.com/office/drawing/2014/chart" uri="{C3380CC4-5D6E-409C-BE32-E72D297353CC}">
                <c16:uniqueId val="{00000003-9455-41B8-94C6-59DC1628B586}"/>
              </c:ext>
            </c:extLst>
          </c:dPt>
          <c:dLbls>
            <c:numFmt formatCode="0.0%" sourceLinked="0"/>
            <c:spPr>
              <a:noFill/>
              <a:ln w="6350">
                <a:noFill/>
              </a:ln>
            </c:spPr>
            <c:txPr>
              <a:bodyPr rot="0" vert="horz" lIns="38100" tIns="19050" rIns="38100" bIns="19050">
                <a:spAutoFit/>
              </a:bodyPr>
              <a:lstStyle/>
              <a:p>
                <a:pPr algn="ctr">
                  <a:defRPr lang="en-US" sz="900" b="0" i="0" u="none"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solidFill>
                    <a:schemeClr val="tx1">
                      <a:lumMod val="35000"/>
                      <a:lumOff val="65000"/>
                    </a:schemeClr>
                  </a:solidFill>
                  <a:round/>
                </a:ln>
              </c:spPr>
            </c:leaderLines>
            <c:extLst>
              <c:ext xmlns:c15="http://schemas.microsoft.com/office/drawing/2012/chart" uri="{CE6537A1-D6FC-4f65-9D91-7224C49458BB}"/>
            </c:extLst>
          </c:dLbls>
          <c:cat>
            <c:strRef>
              <c:f>ParaGráficas!$R$82:$S$82</c:f>
              <c:strCache>
                <c:ptCount val="2"/>
                <c:pt idx="0">
                  <c:v>Con alineación al MRV</c:v>
                </c:pt>
                <c:pt idx="1">
                  <c:v>Sin alineación con MRV</c:v>
                </c:pt>
              </c:strCache>
            </c:strRef>
          </c:cat>
          <c:val>
            <c:numRef>
              <c:f>ParaGráficas!$R$83:$S$83</c:f>
              <c:numCache>
                <c:formatCode>0%</c:formatCode>
                <c:ptCount val="2"/>
                <c:pt idx="0">
                  <c:v>0.85106382978723405</c:v>
                </c:pt>
                <c:pt idx="1">
                  <c:v>0.14893617021276595</c:v>
                </c:pt>
              </c:numCache>
            </c:numRef>
          </c:val>
          <c:extLst>
            <c:ext xmlns:c16="http://schemas.microsoft.com/office/drawing/2014/chart" uri="{C3380CC4-5D6E-409C-BE32-E72D297353CC}">
              <c16:uniqueId val="{00000004-B214-0A41-B1A6-3E31293562C7}"/>
            </c:ext>
          </c:extLst>
        </c:ser>
        <c:dLbls>
          <c:showLegendKey val="0"/>
          <c:showVal val="0"/>
          <c:showCatName val="0"/>
          <c:showSerName val="0"/>
          <c:showPercent val="0"/>
          <c:showBubbleSize val="0"/>
          <c:showLeaderLines val="1"/>
        </c:dLbls>
        <c:firstSliceAng val="0"/>
      </c:pieChart>
      <c:spPr>
        <a:noFill/>
        <a:ln w="6350">
          <a:noFill/>
        </a:ln>
      </c:spPr>
    </c:plotArea>
    <c:legend>
      <c:legendPos val="b"/>
      <c:overlay val="0"/>
      <c:spPr>
        <a:noFill/>
        <a:ln w="6350">
          <a:noFill/>
        </a:ln>
      </c:spPr>
      <c:txPr>
        <a:bodyPr rot="0" vert="horz"/>
        <a:lstStyle/>
        <a:p>
          <a:pPr>
            <a:defRPr lang="en-US" sz="900" b="0" i="0" u="none"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solidFill>
        <a:schemeClr val="tx1">
          <a:lumMod val="15000"/>
          <a:lumOff val="85000"/>
        </a:schemeClr>
      </a:solidFill>
      <a:roun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a:pPr>
            <a:r>
              <a:rPr lang="en-US" sz="1800" b="1" i="0" u="none" baseline="0">
                <a:solidFill>
                  <a:srgbClr val="757575"/>
                </a:solidFill>
                <a:latin typeface="+mn-lt"/>
                <a:ea typeface="+mn-ea"/>
                <a:cs typeface="+mn-cs"/>
              </a:rPr>
              <a:t>Número de actividades por sector</a:t>
            </a:r>
          </a:p>
        </c:rich>
      </c:tx>
      <c:overlay val="0"/>
      <c:spPr>
        <a:noFill/>
        <a:ln>
          <a:noFill/>
        </a:ln>
      </c:spPr>
    </c:title>
    <c:autoTitleDeleted val="0"/>
    <c:plotArea>
      <c:layout/>
      <c:barChart>
        <c:barDir val="col"/>
        <c:grouping val="clustered"/>
        <c:varyColors val="1"/>
        <c:ser>
          <c:idx val="0"/>
          <c:order val="0"/>
          <c:spPr>
            <a:solidFill>
              <a:srgbClr val="5B9BD5"/>
            </a:solidFill>
            <a:ln w="6350" cap="flat" cmpd="sng">
              <a:solidFill>
                <a:srgbClr val="000000"/>
              </a:solidFill>
            </a:ln>
          </c:spPr>
          <c:invertIfNegative val="1"/>
          <c:dLbls>
            <c:spPr>
              <a:noFill/>
              <a:ln w="6350">
                <a:noFill/>
              </a:ln>
            </c:spPr>
            <c:txPr>
              <a:bodyPr rot="0" vert="horz"/>
              <a:lstStyle/>
              <a:p>
                <a:pPr algn="ctr">
                  <a:defRPr lang="en-US" sz="1000" b="1" i="0" u="none" baseline="0">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ParaGráficas!$A$1:$H$1</c:f>
              <c:strCache>
                <c:ptCount val="8"/>
                <c:pt idx="0">
                  <c:v>Energía</c:v>
                </c:pt>
                <c:pt idx="1">
                  <c:v>Construcción</c:v>
                </c:pt>
                <c:pt idx="2">
                  <c:v>Gestión de residuos y captura de emisiones</c:v>
                </c:pt>
                <c:pt idx="3">
                  <c:v>Agua</c:v>
                </c:pt>
                <c:pt idx="4">
                  <c:v>Transporte</c:v>
                </c:pt>
                <c:pt idx="5">
                  <c:v>TIC</c:v>
                </c:pt>
                <c:pt idx="6">
                  <c:v>Manufactura</c:v>
                </c:pt>
                <c:pt idx="7">
                  <c:v>Uso del suelo</c:v>
                </c:pt>
              </c:strCache>
            </c:strRef>
          </c:cat>
          <c:val>
            <c:numRef>
              <c:f>ParaGráficas!$A$2:$H$2</c:f>
              <c:numCache>
                <c:formatCode>General</c:formatCode>
                <c:ptCount val="8"/>
                <c:pt idx="0">
                  <c:v>18</c:v>
                </c:pt>
                <c:pt idx="1">
                  <c:v>3</c:v>
                </c:pt>
                <c:pt idx="2">
                  <c:v>8</c:v>
                </c:pt>
                <c:pt idx="3">
                  <c:v>4</c:v>
                </c:pt>
                <c:pt idx="4">
                  <c:v>5</c:v>
                </c:pt>
                <c:pt idx="5">
                  <c:v>2</c:v>
                </c:pt>
                <c:pt idx="6">
                  <c:v>7</c:v>
                </c:pt>
                <c:pt idx="7">
                  <c:v>3</c:v>
                </c:pt>
              </c:numCache>
            </c:numRef>
          </c:val>
          <c:extLst>
            <c:ext xmlns:c14="http://schemas.microsoft.com/office/drawing/2007/8/2/chart" uri="{6F2FDCE9-48DA-4B69-8628-5D25D57E5C99}">
              <c14:invertSolidFillFmt>
                <c14:spPr xmlns:c14="http://schemas.microsoft.com/office/drawing/2007/8/2/chart">
                  <a:solidFill>
                    <a:srgbClr val="FFFFFF"/>
                  </a:solidFill>
                  <a:ln w="6350" cap="flat" cmpd="sng">
                    <a:solidFill>
                      <a:srgbClr val="000000"/>
                    </a:solidFill>
                  </a:ln>
                </c14:spPr>
              </c14:invertSolidFillFmt>
            </c:ext>
            <c:ext xmlns:c16="http://schemas.microsoft.com/office/drawing/2014/chart" uri="{C3380CC4-5D6E-409C-BE32-E72D297353CC}">
              <c16:uniqueId val="{00000000-2C5D-4670-AEE6-9CD1D7A5DFB6}"/>
            </c:ext>
          </c:extLst>
        </c:ser>
        <c:dLbls>
          <c:showLegendKey val="0"/>
          <c:showVal val="0"/>
          <c:showCatName val="0"/>
          <c:showSerName val="0"/>
          <c:showPercent val="0"/>
          <c:showBubbleSize val="0"/>
        </c:dLbls>
        <c:gapWidth val="150"/>
        <c:axId val="-1172685968"/>
        <c:axId val="-504106946"/>
      </c:barChart>
      <c:catAx>
        <c:axId val="-1172685968"/>
        <c:scaling>
          <c:orientation val="minMax"/>
        </c:scaling>
        <c:delete val="0"/>
        <c:axPos val="b"/>
        <c:numFmt formatCode="General" sourceLinked="1"/>
        <c:majorTickMark val="none"/>
        <c:minorTickMark val="none"/>
        <c:tickLblPos val="nextTo"/>
        <c:spPr>
          <a:ln w="6350" cap="flat" cmpd="sng"/>
        </c:spPr>
        <c:txPr>
          <a:bodyPr/>
          <a:lstStyle/>
          <a:p>
            <a:pPr>
              <a:defRPr lang="en-US" sz="1000" b="0" i="0" u="none" baseline="0">
                <a:solidFill>
                  <a:srgbClr val="000000"/>
                </a:solidFill>
                <a:latin typeface="+mn-lt"/>
                <a:ea typeface="+mn-ea"/>
                <a:cs typeface="+mn-cs"/>
              </a:defRPr>
            </a:pPr>
            <a:endParaRPr lang="es-CO"/>
          </a:p>
        </c:txPr>
        <c:crossAx val="-504106946"/>
        <c:crosses val="autoZero"/>
        <c:auto val="1"/>
        <c:lblAlgn val="ctr"/>
        <c:lblOffset val="100"/>
        <c:noMultiLvlLbl val="1"/>
      </c:catAx>
      <c:valAx>
        <c:axId val="-504106946"/>
        <c:scaling>
          <c:orientation val="minMax"/>
        </c:scaling>
        <c:delete val="0"/>
        <c:axPos val="l"/>
        <c:majorGridlines>
          <c:spPr>
            <a:ln w="6350" cap="flat" cmpd="sng">
              <a:solidFill>
                <a:srgbClr val="B7B7B7"/>
              </a:solidFill>
            </a:ln>
          </c:spPr>
        </c:majorGridlines>
        <c:minorGridlines>
          <c:spPr>
            <a:ln w="6350" cap="flat" cmpd="sng">
              <a:solidFill>
                <a:srgbClr val="CCCCCC">
                  <a:alpha val="0"/>
                </a:srgbClr>
              </a:solidFill>
            </a:ln>
          </c:spPr>
        </c:minorGridlines>
        <c:numFmt formatCode="General" sourceLinked="1"/>
        <c:majorTickMark val="none"/>
        <c:minorTickMark val="none"/>
        <c:tickLblPos val="nextTo"/>
        <c:spPr>
          <a:ln w="6350" cap="flat" cmpd="sng"/>
        </c:spPr>
        <c:txPr>
          <a:bodyPr/>
          <a:lstStyle/>
          <a:p>
            <a:pPr>
              <a:defRPr lang="en-US" sz="1000" b="0" i="0" u="none" baseline="0">
                <a:solidFill>
                  <a:srgbClr val="000000"/>
                </a:solidFill>
                <a:latin typeface="+mn-lt"/>
                <a:ea typeface="+mn-ea"/>
                <a:cs typeface="+mn-cs"/>
              </a:defRPr>
            </a:pPr>
            <a:endParaRPr lang="es-CO"/>
          </a:p>
        </c:txPr>
        <c:crossAx val="-1172685968"/>
        <c:crosses val="autoZero"/>
        <c:crossBetween val="between"/>
      </c:valAx>
    </c:plotArea>
    <c:legend>
      <c:legendPos val="b"/>
      <c:overlay val="0"/>
      <c:txPr>
        <a:bodyPr rot="0" vert="horz"/>
        <a:lstStyle/>
        <a:p>
          <a:pPr>
            <a:defRPr lang="en-US" sz="1000" b="0" i="0" u="none" baseline="0">
              <a:solidFill>
                <a:srgbClr val="1A1A1A"/>
              </a:solidFill>
              <a:latin typeface="+mn-lt"/>
              <a:ea typeface="+mn-ea"/>
              <a:cs typeface="+mn-cs"/>
            </a:defRPr>
          </a:pPr>
          <a:endParaRPr lang="es-CO"/>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7.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image" Target="../media/image6.png"/><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314325" cy="314325"/>
    <xdr:sp macro="" textlink="" fLocksText="0">
      <xdr:nvSpPr>
        <xdr:cNvPr id="3" name="Shape 3" descr="Home">
          <a:extLst>
            <a:ext uri="{FF2B5EF4-FFF2-40B4-BE49-F238E27FC236}">
              <a16:creationId xmlns:a16="http://schemas.microsoft.com/office/drawing/2014/main" id="{00000000-0008-0000-0000-000003000000}"/>
            </a:ext>
          </a:extLst>
        </xdr:cNvPr>
        <xdr:cNvSpPr/>
      </xdr:nvSpPr>
      <xdr:spPr>
        <a:xfrm>
          <a:off x="581025" y="180975"/>
          <a:ext cx="314325" cy="314325"/>
        </a:xfrm>
        <a:prstGeom prst="rect">
          <a:avLst/>
        </a:prstGeom>
        <a:noFill/>
        <a:ln>
          <a:noFill/>
        </a:ln>
      </xdr:spPr>
      <xdr:txBody>
        <a:bodyPr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3609975</xdr:colOff>
      <xdr:row>1</xdr:row>
      <xdr:rowOff>83003</xdr:rowOff>
    </xdr:from>
    <xdr:ext cx="1466850" cy="581025"/>
    <xdr:pic>
      <xdr:nvPicPr>
        <xdr:cNvPr id="9" name="image1.png" title="Image">
          <a:extLst>
            <a:ext uri="{FF2B5EF4-FFF2-40B4-BE49-F238E27FC236}">
              <a16:creationId xmlns:a16="http://schemas.microsoft.com/office/drawing/2014/main" id="{00000000-0008-0000-0000-000009000000}"/>
            </a:ext>
          </a:extLst>
        </xdr:cNvPr>
        <xdr:cNvPicPr preferRelativeResize="0">
          <a:picLocks noChangeAspect="1"/>
        </xdr:cNvPicPr>
      </xdr:nvPicPr>
      <xdr:blipFill>
        <a:blip xmlns:r="http://schemas.openxmlformats.org/officeDocument/2006/relationships" r:embed="rId1"/>
        <a:stretch>
          <a:fillRect/>
        </a:stretch>
      </xdr:blipFill>
      <xdr:spPr>
        <a:xfrm>
          <a:off x="4195082" y="259896"/>
          <a:ext cx="1466850" cy="581025"/>
        </a:xfrm>
        <a:prstGeom prst="rect">
          <a:avLst/>
        </a:prstGeom>
        <a:noFill/>
      </xdr:spPr>
    </xdr:pic>
    <xdr:clientData fLocksWithSheet="0"/>
  </xdr:oneCellAnchor>
  <xdr:twoCellAnchor editAs="oneCell">
    <xdr:from>
      <xdr:col>0</xdr:col>
      <xdr:colOff>562429</xdr:colOff>
      <xdr:row>26</xdr:row>
      <xdr:rowOff>126999</xdr:rowOff>
    </xdr:from>
    <xdr:to>
      <xdr:col>2</xdr:col>
      <xdr:colOff>3166190</xdr:colOff>
      <xdr:row>31</xdr:row>
      <xdr:rowOff>4534</xdr:rowOff>
    </xdr:to>
    <xdr:pic>
      <xdr:nvPicPr>
        <xdr:cNvPr id="11" name="Picture 1">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2"/>
        <a:srcRect t="15777" r="19763" b="15185"/>
        <a:stretch>
          <a:fillRect/>
        </a:stretch>
      </xdr:blipFill>
      <xdr:spPr>
        <a:xfrm>
          <a:off x="561975" y="5962650"/>
          <a:ext cx="7267575" cy="781050"/>
        </a:xfrm>
        <a:prstGeom prst="rect">
          <a:avLst/>
        </a:prstGeom>
      </xdr:spPr>
    </xdr:pic>
    <xdr:clientData/>
  </xdr:twoCellAnchor>
  <xdr:twoCellAnchor editAs="oneCell">
    <xdr:from>
      <xdr:col>2</xdr:col>
      <xdr:colOff>3592286</xdr:colOff>
      <xdr:row>26</xdr:row>
      <xdr:rowOff>18144</xdr:rowOff>
    </xdr:from>
    <xdr:to>
      <xdr:col>2</xdr:col>
      <xdr:colOff>4831443</xdr:colOff>
      <xdr:row>31</xdr:row>
      <xdr:rowOff>30844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rcRect l="83189"/>
        <a:stretch>
          <a:fillRect/>
        </a:stretch>
      </xdr:blipFill>
      <xdr:spPr>
        <a:xfrm>
          <a:off x="8258175" y="5857875"/>
          <a:ext cx="1238250" cy="914400"/>
        </a:xfrm>
        <a:prstGeom prst="rect">
          <a:avLst/>
        </a:prstGeom>
      </xdr:spPr>
    </xdr:pic>
    <xdr:clientData/>
  </xdr:twoCellAnchor>
  <xdr:twoCellAnchor editAs="oneCell">
    <xdr:from>
      <xdr:col>0</xdr:col>
      <xdr:colOff>527539</xdr:colOff>
      <xdr:row>1</xdr:row>
      <xdr:rowOff>14654</xdr:rowOff>
    </xdr:from>
    <xdr:to>
      <xdr:col>1</xdr:col>
      <xdr:colOff>1743808</xdr:colOff>
      <xdr:row>4</xdr:row>
      <xdr:rowOff>112762</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523875" y="200025"/>
          <a:ext cx="1800225" cy="638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3116036</xdr:colOff>
      <xdr:row>0</xdr:row>
      <xdr:rowOff>50127</xdr:rowOff>
    </xdr:from>
    <xdr:to>
      <xdr:col>3</xdr:col>
      <xdr:colOff>54429</xdr:colOff>
      <xdr:row>5</xdr:row>
      <xdr:rowOff>78414</xdr:rowOff>
    </xdr:to>
    <xdr:pic>
      <xdr:nvPicPr>
        <xdr:cNvPr id="4" name="Imagen 3">
          <a:extLst>
            <a:ext uri="{FF2B5EF4-FFF2-40B4-BE49-F238E27FC236}">
              <a16:creationId xmlns:a16="http://schemas.microsoft.com/office/drawing/2014/main" id="{1DB1BA9E-B09B-4757-19D3-4E29F3C68466}"/>
            </a:ext>
          </a:extLst>
        </xdr:cNvPr>
        <xdr:cNvPicPr>
          <a:picLocks noChangeAspect="1"/>
        </xdr:cNvPicPr>
      </xdr:nvPicPr>
      <xdr:blipFill>
        <a:blip xmlns:r="http://schemas.openxmlformats.org/officeDocument/2006/relationships" r:embed="rId4"/>
        <a:stretch>
          <a:fillRect/>
        </a:stretch>
      </xdr:blipFill>
      <xdr:spPr>
        <a:xfrm>
          <a:off x="7783286" y="50127"/>
          <a:ext cx="4014107" cy="9127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9525</xdr:colOff>
      <xdr:row>0</xdr:row>
      <xdr:rowOff>85725</xdr:rowOff>
    </xdr:from>
    <xdr:ext cx="7534275" cy="3171825"/>
    <xdr:graphicFrame macro="">
      <xdr:nvGraphicFramePr>
        <xdr:cNvPr id="599237458" name="Chart 1" title="Chart">
          <a:extLst>
            <a:ext uri="{FF2B5EF4-FFF2-40B4-BE49-F238E27FC236}">
              <a16:creationId xmlns:a16="http://schemas.microsoft.com/office/drawing/2014/main" id="{00000000-0008-0000-0200-000052A3B7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4</xdr:col>
      <xdr:colOff>304800</xdr:colOff>
      <xdr:row>42</xdr:row>
      <xdr:rowOff>9525</xdr:rowOff>
    </xdr:from>
    <xdr:ext cx="8334375" cy="2981325"/>
    <xdr:graphicFrame macro="">
      <xdr:nvGraphicFramePr>
        <xdr:cNvPr id="914521790" name="Chart 2" title="Chart">
          <a:extLst>
            <a:ext uri="{FF2B5EF4-FFF2-40B4-BE49-F238E27FC236}">
              <a16:creationId xmlns:a16="http://schemas.microsoft.com/office/drawing/2014/main" id="{00000000-0008-0000-0200-0000BE7E82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0</xdr:col>
      <xdr:colOff>323850</xdr:colOff>
      <xdr:row>18</xdr:row>
      <xdr:rowOff>0</xdr:rowOff>
    </xdr:from>
    <xdr:ext cx="7591425" cy="3286125"/>
    <xdr:graphicFrame macro="">
      <xdr:nvGraphicFramePr>
        <xdr:cNvPr id="1563379849" name="Chart 3" title="Chart">
          <a:extLst>
            <a:ext uri="{FF2B5EF4-FFF2-40B4-BE49-F238E27FC236}">
              <a16:creationId xmlns:a16="http://schemas.microsoft.com/office/drawing/2014/main" id="{00000000-0008-0000-0200-000089482F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4</xdr:col>
      <xdr:colOff>1619250</xdr:colOff>
      <xdr:row>17</xdr:row>
      <xdr:rowOff>171450</xdr:rowOff>
    </xdr:from>
    <xdr:ext cx="7038975" cy="3333750"/>
    <xdr:graphicFrame macro="">
      <xdr:nvGraphicFramePr>
        <xdr:cNvPr id="916039102" name="Chart 4" title="Chart">
          <a:extLst>
            <a:ext uri="{FF2B5EF4-FFF2-40B4-BE49-F238E27FC236}">
              <a16:creationId xmlns:a16="http://schemas.microsoft.com/office/drawing/2014/main" id="{00000000-0008-0000-0200-0000BEA599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4</xdr:col>
      <xdr:colOff>276225</xdr:colOff>
      <xdr:row>53</xdr:row>
      <xdr:rowOff>238125</xdr:rowOff>
    </xdr:from>
    <xdr:ext cx="7953375" cy="457200"/>
    <xdr:pic>
      <xdr:nvPicPr>
        <xdr:cNvPr id="2" name="image8.png" title="Image">
          <a:extLst>
            <a:ext uri="{FF2B5EF4-FFF2-40B4-BE49-F238E27FC236}">
              <a16:creationId xmlns:a16="http://schemas.microsoft.com/office/drawing/2014/main" id="{00000000-0008-0000-0200-000002000000}"/>
            </a:ext>
          </a:extLst>
        </xdr:cNvPr>
        <xdr:cNvPicPr preferRelativeResize="0">
          <a:picLocks noChangeAspect="1"/>
        </xdr:cNvPicPr>
      </xdr:nvPicPr>
      <xdr:blipFill>
        <a:blip xmlns:r="http://schemas.openxmlformats.org/officeDocument/2006/relationships" r:embed="rId5"/>
        <a:stretch>
          <a:fillRect/>
        </a:stretch>
      </xdr:blipFill>
      <xdr:spPr>
        <a:xfrm>
          <a:off x="7429500" y="13239750"/>
          <a:ext cx="7953375" cy="457200"/>
        </a:xfrm>
        <a:prstGeom prst="rect">
          <a:avLst/>
        </a:prstGeom>
        <a:noFill/>
      </xdr:spPr>
    </xdr:pic>
    <xdr:clientData fLocksWithSheet="0"/>
  </xdr:oneCellAnchor>
  <xdr:twoCellAnchor>
    <xdr:from>
      <xdr:col>4</xdr:col>
      <xdr:colOff>1651000</xdr:colOff>
      <xdr:row>0</xdr:row>
      <xdr:rowOff>101600</xdr:rowOff>
    </xdr:from>
    <xdr:to>
      <xdr:col>11</xdr:col>
      <xdr:colOff>38100</xdr:colOff>
      <xdr:row>16</xdr:row>
      <xdr:rowOff>177800</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4</xdr:col>
      <xdr:colOff>95250</xdr:colOff>
      <xdr:row>56</xdr:row>
      <xdr:rowOff>486830</xdr:rowOff>
    </xdr:from>
    <xdr:to>
      <xdr:col>10</xdr:col>
      <xdr:colOff>1385146</xdr:colOff>
      <xdr:row>56</xdr:row>
      <xdr:rowOff>856432</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7"/>
        <a:stretch>
          <a:fillRect/>
        </a:stretch>
      </xdr:blipFill>
      <xdr:spPr>
        <a:xfrm>
          <a:off x="7248525" y="14411325"/>
          <a:ext cx="8410575" cy="371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3</xdr:row>
      <xdr:rowOff>38100</xdr:rowOff>
    </xdr:from>
    <xdr:ext cx="8124825" cy="3581400"/>
    <xdr:graphicFrame macro="">
      <xdr:nvGraphicFramePr>
        <xdr:cNvPr id="1703901581" name="Chart 5">
          <a:extLst>
            <a:ext uri="{FF2B5EF4-FFF2-40B4-BE49-F238E27FC236}">
              <a16:creationId xmlns:a16="http://schemas.microsoft.com/office/drawing/2014/main" id="{00000000-0008-0000-0900-00008D798F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dniela villalobos" refreshedDate="45320.619082060184" createdVersion="3" refreshedVersion="8" recordCount="47" xr:uid="{00000000-000A-0000-FFFF-FFFF04000000}">
  <cacheSource type="worksheet">
    <worksheetSource ref="A2:O49" sheet="Mitigación"/>
  </cacheSource>
  <cacheFields count="15">
    <cacheField name="#" numFmtId="0">
      <sharedItems containsSemiMixedTypes="0" containsString="0" containsNumber="1" containsInteger="1" minValue="1" maxValue="47"/>
    </cacheField>
    <cacheField name="Código Taxonomía" numFmtId="0">
      <sharedItems/>
    </cacheField>
    <cacheField name="Sector" numFmtId="0">
      <sharedItems count="7">
        <s v="Energía"/>
        <s v="Construcción"/>
        <s v="Gestión de residuos y captura de emisiones"/>
        <s v="Suministro y tratamiento de agua"/>
        <s v="Transporte"/>
        <s v="Tecnologías de la información y la comunicación (TIC)"/>
        <s v="Manufactura"/>
      </sharedItems>
    </cacheField>
    <cacheField name="Actividad" numFmtId="0">
      <sharedItems/>
    </cacheField>
    <cacheField name="Criterios de la eligibilidad" numFmtId="0">
      <sharedItems longText="1"/>
    </cacheField>
    <cacheField name="Criterios de no eligibilidad" numFmtId="0">
      <sharedItems longText="1"/>
    </cacheField>
    <cacheField name="Alineación con las actividades de la taxonomía de la UE" numFmtId="0">
      <sharedItems/>
    </cacheField>
    <cacheField name="Alineación de principios de umbrales con la Taxonomía de la UE" numFmtId="0">
      <sharedItems count="3">
        <s v="Completa"/>
        <s v="Parcial"/>
        <s v="No aplicable"/>
      </sharedItems>
    </cacheField>
    <cacheField name="Comentarios" numFmtId="0">
      <sharedItems containsBlank="1" longText="1"/>
    </cacheField>
    <cacheField name="Requisitos de cumplimiento generales" numFmtId="0">
      <sharedItems longText="1"/>
    </cacheField>
    <cacheField name="Requisitos de cumplimiento específicos" numFmtId="0">
      <sharedItems longText="1"/>
    </cacheField>
    <cacheField name="Requisitos de cumplimiento específicos2" numFmtId="0">
      <sharedItems longText="1"/>
    </cacheField>
    <cacheField name="Requisitos de cumplimiento específicos3" numFmtId="0">
      <sharedItems longText="1"/>
    </cacheField>
    <cacheField name="Requisitos de cumplimiento específicos4" numFmtId="0">
      <sharedItems longText="1"/>
    </cacheField>
    <cacheField name="Requisitos de cumplimiento específicos5" numFmtId="0">
      <sharedItems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7">
  <r>
    <n v="1"/>
    <s v="EGE1"/>
    <x v="0"/>
    <s v="Generación de electricidad a partir de energía solar fotovoltaica"/>
    <s v="La generación de energía solar fotovoltaica es directamente elegible y está exenta de realizar una evaluación del ciclo de vida, por medio de un producto del protocolo de GEI, como el PCF._x000a_En todo caso, esta actividad está sujeta a una revisión periódica de acuerdo con el umbral vigente (100 gCO2e/kWh)."/>
    <s v="N/A"/>
    <s v="Completa"/>
    <x v="0"/>
    <m/>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NA"/>
    <s v="NA"/>
  </r>
  <r>
    <n v="2"/>
    <s v="EGE2"/>
    <x v="0"/>
    <s v="Generación de electricidad a partir de energía solar concentrada"/>
    <s v="La generación de energía solar concentrada es directamente elegible y está exenta de realizar una evaluación del ciclo de vida, por medio de un producto del protocolo de GEI, como el PCF._x000a_Esta actividad está sujeta a una revisión periódica de acuerdo con el umbral vigente (100 gCO2e/kWh)."/>
    <s v="N/A"/>
    <s v="Completa"/>
    <x v="0"/>
    <m/>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Evitar los posibles impactos negativos del sistema de enfriamiento sobre los recursos hídricos."/>
    <s v="NA"/>
    <s v="NA"/>
    <s v="Evitar los posibles impactos negativos en la avifauna por las altas temperaturas generadas por las plantas de esta actividad."/>
  </r>
  <r>
    <n v="3"/>
    <s v="EGE3"/>
    <x v="0"/>
    <s v="Generación de electricidad a partir de energía eólica"/>
    <s v="La generación de energía eólica es elegible de forma directa, sin necesidad de una evaluación del ciclo de vida de PCF o protocolo GEI._x000a_En todo caso, esta actividad está sujeta a una revisión periódica de acuerdo con el umbral vigente (100 gCO2e/kWh)."/>
    <s v="N/A"/>
    <s v="Completa"/>
    <x v="0"/>
    <m/>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 Evitar los residuos generados por las palas de turbinas eólicas al final de su vida._x000a_- Disposición adecuada de los lubricantes y refrigerantes usados por los sistemas eólicos."/>
    <s v="Evitar el ruido subacuático creado en la instalación de turbinas eólicas marinas."/>
    <s v="- Evitar la posible perturbación, desplazamiento o colisión de aves por la construcción y operación de parques eólicos._x000a_- Evitar los posibles impactos visuales generados por el cambio de paisaje en la instalación de aerogeneradores."/>
  </r>
  <r>
    <n v="4"/>
    <s v="EGE4"/>
    <x v="0"/>
    <s v="Generación de electricidad a partir de energía oceánica"/>
    <s v="La generación de energía oceánica es directamente elegible y está exenta de realizar una evaluación del ciclo de vida, por medio de un producto del protocolo de GEI, como el PCF._x000a_En todo caso, esta actividad está sujeta a una revisión periódica de acuerdo con el umbral vigente (100 gCO2e/kWh)."/>
    <s v="N/A"/>
    <s v="Completa"/>
    <x v="0"/>
    <m/>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Evitar la posible contaminación por los lubricantes y las pinturas antiincrustantes."/>
    <s v="Evitar los posibles impactos negativos en los ecosistemas marinos y la biodiversidad."/>
  </r>
  <r>
    <n v="5"/>
    <s v="EGE5"/>
    <x v="0"/>
    <s v="Generación de electricidad a partir de energía hidroeléctrica"/>
    <s v="1. Las instalaciones de energía hidroeléctrica con una densidad de potencia igual o superior a 5 W/m2 están actualmente exentas de realizar la evaluación del ciclo de vida de PCF o protocolo GEI y son directamente elegibles. En todo caso, esta actividad está sujeta a una revisión periódica de acuerdo con el umbral vigente._x000a_2. Aquellas instalaciones de energía hidroeléctrica con una densidad de potencia inferior a 5 W/m2 deben demostrar, utilizando la norma ISO 14067 o un producto del protocolo de GEI, como el PCF, que operan con emisiones de ciclo de vida inferiores a 100 gCO2e/kWh. Como parte de la ISO 14067, la G-res tool4 y el IEA Hydro Framework22 son metodologías recomendadas._x000a_3. Las instalaciones de almacenamiento por bombeo son elegibles si cumplen con los requisitos anteriores._x000a_4. Las instalaciones de energía hidroeléctrica a filo de agua deben alinearse con los parámetros establecidos por las Corporaciones Autónomas Regionales (CAR) locales para ser elegibles."/>
    <s v="N/A"/>
    <s v="Completa"/>
    <x v="0"/>
    <s v="Los proyectos a filo de agua en Colombia tienen que cumplir con las licencias ambientales"/>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 Establecer un plan de gestión de cuencas hídricas acorde con el marco normativo._x000a_- Alcanzar un buen estado o potencial ecológico, especialmente en relación con la conti- nuidad y el flujo ecológicos._x000a_- Cumplir con los principios del Convenio de la Comisión Económica de las Naciones Unidas para Europa (CEPE) sobre la Protección y Utilización de los Cursos de Agua Transfronteri- zos y de los Lagos Internacionales."/>
    <s v="NA"/>
    <s v="Evitar los vertimientos a cuerpos de agua y generación de residuos durante la construcción de las plantas."/>
    <s v="Evitar los posibles impactos negativos en la biodiversidad asociados con la fragmentación de ecosistemas y cambios en el hábitat; los regímenes hidrológicos e hidrogeológicos, las características del agua y la interferencia con las vías de migración de especies como re- sultado del establecimiento de la instalación y operación de las plantas hidroeléctricas."/>
  </r>
  <r>
    <n v="6"/>
    <s v="EGE6"/>
    <x v="0"/>
    <s v="Generación de electricidad a partir de energía geotérmica"/>
    <s v="Las instalaciones de energía geotérmica deben demostrar, que operan con emisiones de ciclo de vida inferiores al umbral vigente (100 gCO2e/kWh), por medio del cumplimiento de_x000a_la ISO 14067 o de un producto del protocolo de GEI, como el PCF._x000a_Nota: La generación combinada de calor y energía está cubierta por la actividad de construcción y operación de una instalación utilizada para la cogeneración de calor/frío y energía a partir de energía geotérmica (EC15)."/>
    <s v="N/A"/>
    <s v="Completa"/>
    <x v="0"/>
    <m/>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 Controlar y prevenir las emisiones de gases geotérmicos no condensables con amenazas ambientales específicas, como H2S, CO2 y CH4, los cuales se liberan de las centrales eléctricas de vapor flash y vapor seco._x000a_- Las plantas binarias deben contar con sistemas cerrados y no emitir vapor._x000a_- Evitar emisiones dañinas a aguas superficiales y subterráneas._x000a_- Impedir las anomalías térmicas asociadas con la descarga de calor residual, las cuales no deben exceder los 3°K para entornos de aguas subterráneas o los 1,5°K para entornos de aguas superficiales."/>
    <s v="NA"/>
  </r>
  <r>
    <n v="7"/>
    <s v="EGE7"/>
    <x v="0"/>
    <s v="Generación de electricidad a partir de biomasa, biocombustibles y biogás"/>
    <s v="Las instalaciones deben demostrar que operan con emisiones de ciclo de vida inferiores al umbral vigente (100 gCO2e/kWh), por medio del cumplimiento de la ISO 14067 o de un producto del protocolo de GEI, como el PCF."/>
    <s v="N/A"/>
    <s v="Completa"/>
    <x v="1"/>
    <s v="La UE tiene criterios especificos de reducción de emisiones en al menos 80% comparado con la alternativa de combustibles fosiles establecidos en REDII (que es equivalente a 100 gCO2/kWh). La UE también tiene diferenciación de los tamaños de proyectos en temas de capacidades."/>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1. Si la materia prima es biorresiduos industriales (incluidos los de industrias alimentarias) o biorresiduos municipales:_x000a_a. Los biorresiduos sólidos utilizados en el proceso de fabricación deben salir de flujos de residuos separados por fuentes y recogidos por separado (no peligrosos); es decir, no se pueden separar de los residuos mixtos._x000a_b. Los biorresiduos deben cumplir con el marco reglamentario de residuos y con los planes nacionales, regionales y locales de gestión de residuos; en particular, con el principio de proximidad._x000a_c. Cuando se utilizan biorresiduos municipales como materia prima, el proyecto es complementario y no compite con la infraestructura municipal de gestión de biorresiduos existente._x000a_2. Si la materia prima es biogás, debe cumplir con los criterios de elegibilidad y los requisitos de cumplimiento establecidos en el anexo sectorial para Gestión de residuos y captura de emisiones."/>
    <s v="NA"/>
    <s v="1. Si la materia prima es biomasa (excluyendo los biorresiduos industriales y municipales):_x000a_a. Debe establecerse una trazabilidad completa del abastecimiento a través del correspondiente sistema de gestión de la cadena de custodia y demostrar el cumplimiento de los requisitos de cumplimiento generales y los requisitos de cumplimiento específicos para el sector de AFOLU (Ver Capítulo 3), por medio de los debidos sistemas de verificación._x000a_b. Toda biomasa forestal utilizada en el proceso debe ajustarse al marco normativo forestal y a los criterios establecidos en el sector forestal (Ver Capítulo 3)._x000a_c. La biomasa usada debe ceñirse a los requisitos definidos en la normativa nacional para biomasa y biocombustibles, y a aquellos requisitos definidos en la sección forestal de la Taxonomía (Ver Capítulo 3)."/>
  </r>
  <r>
    <n v="8"/>
    <s v="EP8"/>
    <x v="0"/>
    <s v="Producción de Hidrógeno bajo en carbono"/>
    <s v="La producción de hidrógeno debe tener emisiones directas de CO2 iguales o inferiores a 3 tCO2e/t de hidrógeno. Este umbral será revisa- do una vez se expida la reglamentación genera- da por el Ministerio de Minas y Energía, quien es el encargado de definir esas condiciones (según la Ley 2099 de 2021)"/>
    <s v="El hidrógeno producido a partir de combustibles fósiles o gas natural no es elegible."/>
    <s v="Completa"/>
    <x v="0"/>
    <m/>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Los residuos y subproductos del proceso de fabricación deben tratarse de acuerdo con la jerarquía de residuos, e idealmente reciclados en el mismo proceso (ciclo cerrado)."/>
    <s v="NA"/>
    <s v="NA"/>
  </r>
  <r>
    <n v="9"/>
    <s v="EDT9"/>
    <x v="0"/>
    <s v="Transmisión y distribución de electricidad de fuentes renovables"/>
    <s v="1. Toda la infraestructura o equipos de transmisión y distribución de electricidad en los sistemas que están en una trayectoria de descarbonización completa* son elegibles, excepto para la infraestructura que está dedicada a crear una conexión directa o a ex- pandir una conexión directa existente entre una planta de producción de energía cuyas_x000a_emisiones de CO2 superan los 100 gCO2e/ kWh, medido con base en el ciclo de vida de la energía (por sus siglas en inglés Life Cycle Energy – LCE –), a una subestación o red._x000a_2. La infraestructura de transmisión / distribución que apoya la consolidación de microrredes en zonas no interconectadas es elegible._x000a_3. Las siguientes actividades relacionadas con la red de transmisión y distribución son elegibles, independientemente de si el sistema se encuentra en una ruta hacia la descarbonización completa:_x000a_a. Conexión directa o expansión de la conexión directa existente, de generación de electricidad baja en carbono por debajo del umbral de 100 gCO2e/kWh, medido con base en el PCF, a una subestación o red._x000a_b. Estaciones de carga de vehículos eléctricos e infraestructura y apoyo para la electrificación del transporte (ver Sector Transporte y Sector Construcción)._x000a_c. Equipos e infraestructura donde el objetivo principal es un aumento de la generación o el uso de energía renovable._x000a_d. Equipos para aumentar la capacidad de control y monitoreo del sistema eléctrico, que permitan el desarrollo e integración de fuentes de energía renovables. Esto incluye: sensores y herramientas de medición, los cuales abarcan los sensores meteorológicos para pronosticar la producción renovable; comunicación y control, donde se comprende software avanzado y salas de control, automatización de sub- estaciones o alimentadores, y capacidades de control de voltaje para adaptarse a una alimentación renovable más descentraliza- da (Ver Sector TIC)._x000a_e. Equipos para llevar información a los usuarios, que permita actuar remotamente sobre el consumo (Ver Sector TIC)._x000a_f. Equipos que permitan el intercambio de electricidad renovable entre usuarios._x000a_g. Los interconectores entre sistemas de transmisión son elegibles, siempre y cuando uno de los sistemas sea elegible."/>
    <s v="N/A"/>
    <s v="Completa"/>
    <x v="0"/>
    <m/>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No utilizar equipos, como transformadores o generadores, que contengan fluido eléctrico a base de bifenilos policlorados (PCB)."/>
    <s v="- Evitar los posibles impactos negativos de líneas eléctricas subterráneas sobre los ecosistemas marinos y terrestres (probado por un estudio de impactos ambientales). Evitar las rutas con fuertes impactos ambientales negativos asociados._x000a_- Respetar las normas y reglamentos aplicables para limitar el impacto de la radiación electromagnética en la salud humana en particular las establecidas por la Comisión Internacional de Protección contra Radiaciones No Ionizantes, en los casos de líneas aéreas de alta tensión."/>
  </r>
  <r>
    <n v="10"/>
    <s v="EA10"/>
    <x v="0"/>
    <s v="Almacenamiento de electricidad"/>
    <s v="Todas las actividades de almacenamiento de electricidad son elegibles bajo la Taxonomía. En todo caso, este criterio está sujeto a revisión periódica._x000a_Nota 1: Los criterios de elegibilidad para las actividades de gestión del lado de la demanda (deslastre de carga y desplazamiento de carga) están disponibles bajo los criterios de transmisión y distribución de electricidad de fuentes renovables, en el marco de la actividad de producción de electricidad a partir de energía hidroeléctrica._x000a_Nota 2: El almacenamiento bombeado de energía hidroeléctrica debe cumplir con los criterios_x000a_expuestos en la actividad de generación de electricidad a partir de energía hidroeléctrica."/>
    <s v="N/A"/>
    <s v="Completa"/>
    <x v="0"/>
    <s v="Colombia no cubre especificamente almacenamiento de energía quimica"/>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NA"/>
    <s v="NA"/>
  </r>
  <r>
    <n v="11"/>
    <s v="EA11"/>
    <x v="0"/>
    <s v="Almacenamiento de energía térmica"/>
    <s v="Todo el almacenamiento de energía térmica es elegible bajo la Taxonomía, incluido el almacenamiento de energía térmica subterránea (UTES, por su sigla en inglés) o el almacenamiento de energía térmica en acuíferos (ATES, por su sigla en inglés). En todo caso, este criterio está sujeto a revisión periódica."/>
    <s v="N/A"/>
    <s v="Completa"/>
    <x v="0"/>
    <m/>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NA"/>
    <s v="NA"/>
  </r>
  <r>
    <n v="12"/>
    <s v="EA12"/>
    <x v="0"/>
    <s v="Almacenamiento de hidrógeno bajo en carbono"/>
    <s v="La construcción de activos e infraestructura de almacenamiento de hidrógeno bajo en carbono es elegible (p. ej., estaciones de combustible de hidrógeno)."/>
    <s v="N/A"/>
    <s v="Completa"/>
    <x v="0"/>
    <m/>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NA"/>
    <s v="NA"/>
  </r>
  <r>
    <n v="13"/>
    <s v="EM13"/>
    <x v="0"/>
    <s v="Manufactura de biomasa, biocombustibles y biogás"/>
    <s v="1. La manufactura de biomasa y biocombustibles es elegible si la materia prima cumple con los criterios de elegibilidad establecidos para el sector de AFOLU (Ver Capítulo 3)._x000a_2. La manufactura de biogás es elegible si la materia prima cumple con los criterios de elegibilidad establecidos para el Sector de Gestión de residuos y captura de emisiones, y AFOLU (Ver Capítulo 3)."/>
    <s v="N/A"/>
    <s v="Completa"/>
    <x v="1"/>
    <s v="Ambas taxonomías refieren a sus propias listas de materias primas eligibles. Sin embargo, los criterios de uso del suelo son diferentes y la UE aún no cuenta con este sector."/>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1. Si la materia prima es biorresiduos industriales (incluidos los de industrias alimentarias) o biorresiduos municipales:_x000a_a. Los biorresiduos sólidos utilizados en el proceso de fabricación deben salir de flujos de residuos separados por fuentes y recogidos por separado (no peligrosos); es decir, no se pueden separar de los residuos mixtos._x000a_b. Los biorresiduos deben cumplir con el marco reglamentario de residuos y con los planes nacionales, regionales y locales de gestión de residuos; en particular, con el principio de proximidad._x000a_c. Cuando se utilizan biorresiduos municipales como materia prima, el proyecto es complementario y no compite con la infraestructura municipal de gestión de biorresiduos existente._x000a_2. Si la materia prima es biogás, debe cumplir con los criterios de elegibilidad y los requisitos de cumplimiento establecidos en el anexo sectorial para Gestión de residuos y captura de emisiones."/>
    <s v="NA"/>
    <s v="1. Si la materia prima es biomasa (excluyendo los biorresiduos industriales y municipales):_x000a_a. Debe establecerse una trazabilidad completa del abastecimiento a través del correspondiente sistema de gestión de la cadena de custodia y demostrar el cumplimiento de los requisitos de cumplimiento generales y los requisitos de cumplimiento específicos para el sector de AFOLU (Ver Capítulo 3), por medio de los debidos sistemas de verificación._x000a_b. Toda biomasa forestal utilizada en el proceso debe ajustarse al marco normativo forestal y a los criterios establecidos en el sector forestal (Ver Capítulo 3)._x000a_c. La biomasa usada debe ceñirse a los requisitos definidos en la normativa nacional para biomasa y biocombustibles, y a aquellos requisitos definidos en la sección forestal de la Taxonomía (Ver Capítulo 3)."/>
  </r>
  <r>
    <n v="14"/>
    <s v="EC14"/>
    <x v="0"/>
    <s v="Cogeneración de calor/frío y energía a partir de energía solar concentrada"/>
    <s v="Esta actividad es directamente elegible y actualmente está exenta de realizar una evaluación del ciclo de vida."/>
    <s v="N/A"/>
    <s v="Completa"/>
    <x v="0"/>
    <m/>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Evitar los posibles impactos negativos de los sistemas de enfriamiento en los recursos hídricos."/>
    <s v="NA"/>
    <s v="NA"/>
    <s v="Evitar los posibles impactos negativos en la avifauna por las altas temperaturas generadas por las plantas."/>
  </r>
  <r>
    <n v="15"/>
    <s v="EC15"/>
    <x v="0"/>
    <s v="Cogeneración de calor/frío y energía a partir de energía geotérmica"/>
    <s v="Cualquier tecnología de cogeneración de calor/frío y energía se puede incluir en la Taxonomía, si puede demostrar, que los impactos del ciclo de vida para producir 1 kWh de calor/frío y electricidad están por debajo del umbral vigente, utilizando la norma ISO 14067 o un producto del protocolo de GEI, como el PCF. La evaluación completa del PCF debe someterse a revisión periódica._x000a_Nota: El umbral de cogeneración es la suma del combinado de calor/frío y la potencia inferior a 100 gCO2e/kWh."/>
    <s v="N/A"/>
    <s v="Completa"/>
    <x v="0"/>
    <m/>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 Prevenir los gases geotérmicos no condensables con amenazas ambientales específicas, como H2S, CO2 y CH4, los cuales se liberan de las centrales eléctricas de vapor flash y vapor seco de esta actividad._x000a_- Las plantas binarias cuentan con sistemas cerrados y no emiten vapor._x000a_- Evitar posibles emisiones a aguas superficiales y subterráneas._x000a_- Las anomalías térmicas asociadas con la descarga de calor residual no deben exceder los 3°K para entornos de aguas subterráneas o los 1,5°K para aguas superficiales."/>
    <s v="NA"/>
  </r>
  <r>
    <n v="16"/>
    <s v="EC16"/>
    <x v="0"/>
    <s v="Cogeneración de calor/frío y energía a partir de biomasa, biocombustibles y biogás"/>
    <s v="Cualquier tecnología de cogeneración de calor/ frío y energía se puede incluir en la Taxonomía, si puede demostrar, que los impactos del ciclo de vida para producir 1 kWh de calor/frío y electricidad están por debajo del umbral vigente, utilizando la norma ISO 14067 o un producto del protocolo de GEI, como el PCF. La evaluación completa del PCF debe someterse a revisión periódica._x000a_Nota: El umbral de cogeneración es la suma del combinado de calor/frío y la potencia inferior a 100 gCO2e/kWh."/>
    <s v="N/A"/>
    <s v="Completa"/>
    <x v="1"/>
    <s v="La UE tiene criterios especificos de reducción de emisiones en al menos 80% comparado con la alternativa de combustibles fosiles establecidos en REDII (que es equivalente a 100 gCO2/kWh)."/>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1. Si la materia prima es biorresiduos industriales (incluidos los de industrias alimentarias) o biorresiduos municipales:_x000a_a. Los biorresiduos sólidos utilizados en el proceso de fabricación deben salir de flujos de residuos separados por fuentes y recogidos por separado (no peligrosos); es decir, no se pueden separar de los residuos mixtos._x000a_b. Los biorresiduos deben cumplir con el marco reglamentario de residuos y con los planes nacionales, regionales y locales de gestión de residuos; en particular, con el principio de proximidad._x000a_c. Cuando se utilizan biorresiduos municipales como materia prima, el proyecto es complementario y no compite con la infraestructura municipal de gestión de biorresiduos existente._x000a_2. Si la materia prima es biogás, debe cumplir con los criterios de elegibilidad y los requisitos de cumplimiento establecidos en el anexo sectorial para Gestión de residuos y captura de emisiones."/>
    <s v="NA"/>
    <s v="1. Si la materia prima es biomasa (excluyendo los biorresiduos industriales y municipales):_x000a_a. Debe establecerse una trazabilidad completa del abastecimiento a través del correspondiente sistema de gestión de la cadena de custodia y demostrar el cumplimiento de los requisitos de cumplimiento generales y los requisitos de cumplimiento específicos para el sector de AFOLU (Ver Capítulo 3), por medio de los debidos sistemas de verificación._x000a_b. Toda biomasa forestal utilizada en el proceso debe ajustarse al marco normativo forestal y a los criterios establecidos en el sector forestal (Ver Capítulo 3)._x000a_c. La biomasa usada debe ceñirse a los requisitos definidos en la normativa nacional para biomasa y biocombustibles, y a aquellos requisitos definidos en la sección forestal de la Taxonomía (Ver Capítulo 3)."/>
  </r>
  <r>
    <n v="17"/>
    <s v="EP17"/>
    <x v="0"/>
    <s v="Producción de calor/frío y energía usando calor residual"/>
    <s v="Todas las actividades de producción de calor/ frío y energía usando calor residual son elegibles."/>
    <s v="N/A"/>
    <s v="Completa"/>
    <x v="0"/>
    <m/>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NA"/>
    <s v="NA"/>
  </r>
  <r>
    <n v="18"/>
    <s v="EDT18"/>
    <x v="0"/>
    <s v="Distritos térmicos"/>
    <s v="La construcción y el funcionamiento de las tuberías y la infraestructura asociada con la distribución de calor y frío son actividades elegibles si el sistema cumple la normatividad vigente con respecto a la eficiencia energética._x000a_Las siguientes actividades son siempre elegibles:_x000a_1. Modificaciones a regímenes de temperatura más baja._x000a_2. Sistemas piloto avanzados para el control y la gestión de energía (p. ej., internet de las cosas, medición automatizada)."/>
    <s v="N/A"/>
    <s v="Completa"/>
    <x v="0"/>
    <m/>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NA"/>
    <s v="NA"/>
  </r>
  <r>
    <n v="19"/>
    <s v="C1"/>
    <x v="1"/>
    <s v="Construcción de nuevos edificios"/>
    <s v="Para que la construcción de nuevos edificios sea elegible:_x000a_- El porcentaje de ahorro en consumo de energía en el edificio (kWh/m2 año) debe ser al menos un 10% mayor que el definido en la normatividad aplicable para el correspondiente tipo de edificación, según su clima y ubicación (Resolución de Construcción Sostenible 0549 de 2015)._x000a_- Para aquellos tipos de edificaciones que por exigencias de la Resolución de Construcción Sostenible deban cumplir con el 30% o más de ahorro en consumo de energía, es suficiente con cumplir dichos requerimientos._x000a_- Los edificios que no corresponden a la definición de edificación según la Resolución (por su uso o escala) deben demostrar el ahorro obtenido con respecto al consumo de energía de una edificación, según las características constructivas del edificio de referencia, definidas en el Anexo 1 de la Resolución 0549 de 2015._x000a_- En Viviendas de Interés Social (VIS) y Viviendas de Interés Popular (VIP) el consumo anual de energía (kWh/m2 año) debe tener un 20% de ahorro en comparación con la línea base establecida por la Resolución. Si en esta se incluyen ahorros mandatorios, se debe cumplir con un umbral del 10% de ahorro en consumo adicional, con respecto a lo exigido en la norma._x000a_Equivalencia con certificaciones en construcción sostenible:_x000a_Si el proyecto tiene una certificación de construcción sostenible con criterios de porcentaje de ahorro en consumo de energía equivalentes o superiores a los criterios de elegibilidad señalados, el edificio es considerado elegible. La edificación debe demostrar el porcentaje de ahorro en consumo de energía frente a la línea base de la Resolución de Construcción Sostenible._x000a_Certificaciones con potencial equivalencia:_x000a_• LEED (Leadership in Energy &amp; Environmental Design)_x000a_• EDGE (Excellence in Design for Greater Efficiencies)_x000a_• CASA Colombia_x000a_• HQE International_x000a_• Otras (p. ej., Living Building Challenge)_x000a_Verificación de criterios de elegibilidad:_x000a_Para la verificación del cumplimiento de los criterios de elegibilidad, el constructor puede certificar el ahorro en consumo de energía mediante el Formulario Único de Radicación de Licencias Urbanísticas, establecido en la Resolución 1026 de 2021 del Ministerio de Vivienda, Ciudad y Territorio, o la norma que la adicione, modifique o sustituya."/>
    <s v="- Los edificios no deben usarse para la extracción, almacenamiento, transporte o fabricación de combustibles fósiles._x000a_- La energía para la operación de la edificación no debe provenir directamente de combustibles fósiles (p.ej., plantas de generación de energía)._x000a_Nota: Las plantas de generación de energía como fuentes de respaldo en caso de fallo de la red eléctrica y los sistemas de microcogeneración que permiten el aprovechamiento de residuos sólidos pueden ser parte de los servicios del edificio."/>
    <s v="Completa"/>
    <x v="1"/>
    <s v="Las taxonomías refieren sus propios estándares y normas."/>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Los edificios nuevos construidos implementan medidas para aumentar su resistencia a los fenómenos meteorológicos extremos (incluidas las inundaciones) y la adaptación a futuros aumentos de temperatura en términos de condiciones de confort interno (posible uso de sistemas de climatización artificial)."/>
    <s v="Todos los aparatos de agua relevantes (duchas, grifos de lavamanos y lavaplatos, inodoros, urinarios y cisternas de descarga, bañeras, etc.) deben permitir el cumplimiento de los ahorros de agua establecidos en la Resolución 0549 de 2015. En su defecto, la edificación debe implementar alguna alternativa de ahorro de agua (p. ej., aprovechamiento de aguas lluvias, reutilización de aguas grises o negras tratadas, entre otras) que cumpla con las exigencias de ahorro impuestas por la Resolución."/>
    <s v="Procurar que un porcentaje creciente de los materiales sean recuperados de la obra y priorizar el uso de materiales reciclados / reciclables."/>
    <s v="- Todos los materiales, incluidos los de desecho y los reutilizados, deben ser aptos para su propósito y garantizar no tener impactos adversos significativos para la salud humana o el medio ambiente._x000a_- Garantizar que los componentes y materiales de construcción utilizados no contengan amianto/asbesto ni sustancias muy contaminantes identificadas en el reglamento REACH o su equivalente en normas técnicas nacionales (Ley 1968 de 2019)._x000a_- Si la nueva construcción está ubicada en un sitio potencialmente contaminado, el sitio debe estar sujeto a una investigación de posibles contaminantes."/>
    <s v="- Al menos el 15% de todos los productos de madera utilizados en la nueva cons- trucción para estructuras, revestimientos y acabados deben haber sido reciclados o reutilizados, o provenientes de bosques gestionados de forma sostenible, según lo certificado por auditorías de terceros realizadas por organismos de certificación acreditados (como p. ej., los estándares FSC y PEFC o equivalentes)._x000a_- Es preciso asegurar que en el origen de los productos de madera no exista defo- restación ni daños indirectos significativos a los ecosistemas forestales."/>
  </r>
  <r>
    <n v="20"/>
    <s v="C2"/>
    <x v="1"/>
    <s v="Renovación de edificios"/>
    <s v="1. El proyecto debe demostrar que una vez realizada la renovación, el porcentaje de ahorro en el consumo de energía cumplirá con el umbral que aplique según los criterios de elegibilidad de la actividad C1. Las intervenciones pueden realizarse tanto en la envol- vente (fachada y cubiertamedidas pasivas–) como en los equipos (p. ej., iluminación, climatización, etc. –medidas activas–)._x000a_2. Como alternativa de cumplimiento, se puede comprobar que la instalación de sistemas de generación de energías renovables (fuentes no convencionales) permite un porcentaje de ahorro en el consumo de energía final equivalente, en kWh/m2 año, a un 10% con respecto a lo estipulado por la Resolución._x000a_Equivalencia con certificaciones en construcción sostenible:_x000a_Si el proyecto de renovación tiene una certificación de construcción sostenible con criterios de ahorro en consumo de energía equivalentes o superiores a los criterios de elegibilidad, el edificio es considerado elegible. La edificación renovada debe demostrar el umbral de ahorro frente a lo dicho en la Resolución._x000a_Certificaciones con potencial equivalencia:_x000a_- LEED (Leadership in Energy &amp; Environmental Design)_x000a_- EDGE (Excellence in Design for Greater Efficiencies)_x000a_- CASA Colombia_x000a_- Otras (p. ej., Living Biuilding Challenge)"/>
    <s v="Los edificios renovados no pueden utilizarse para la extracción, el almacenamiento, el transporte o la fabricación de combustibles fósiles."/>
    <s v="Completa"/>
    <x v="1"/>
    <s v="Las taxonomías refieren sus propios estándares y normas. Para edificios &lt;5000m2, la taxonomía pide eficiencia de 30%. Esta valor puede variar de acuerdo con el tipo y el clima del edificio."/>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Los edificios nuevos construidos implementan medidas para aumentar su resistencia a los fenómenos meteorológicos extremos (incluidas las inundaciones) y la adaptación a futuros aumentos de temperatura en términos de condiciones de confort interno (posible uso de sistemas de climatización artificial)."/>
    <s v="Todos los aparatos de agua relevantes (duchas, grifos de lavamanos y lavaplatos, inodoros, urinarios y cisternas de descarga, bañeras, etc.) deben permitir el cumplimiento de los ahorros de agua establecidos en la Resolución 0549 de 2015. En su defecto, la edificación debe implementar alguna alternativa de ahorro de agua (p. ej., aprovechamiento de aguas lluvias, reutilización de aguas grises o negras tratadas, entre otras) que cumpla con las exigencias de ahorro impuestas por la Resolución."/>
    <s v="Procurar que un porcentaje creciente de los materiales sean recuperados de la obra y priorizar el uso de materiales reci- clados / reciclables."/>
    <s v="- Todos los materiales, incluidos los de de- secho y los reutilizados, deben ser aptos para su propósito y garantizar no tener impactos adversos significativos para la salud humana o el medio ambiente._x000a_- Garantizar que los componentes y materiales de construcción utilizados no contengan amianto/asbesto ni sustancias muy contaminantes identificadas en el reglamento REACH o su equivalente en normas técnicas nacionales (Ley 1968 de 2019)._x000a_- Si la nueva construcción está ubicada en un sitio potencialmente contaminado, el sitio debe estar sujeto a una investigación de posibles contaminantes._x000a_- Antes de iniciar las obras de renovación, se debe realizar una inspección del edi- ficio en conformidad con la legislación nacional, hecha por un especialista con formación en el levantamiento de amianto y en la identificación de otros materiales que contienen sustancias preocupantes._x000a_- Cualquier remoción de revestimiento que contenga o pueda contener asbesto (como remoción o modificación de paneles de ais- lamiento, tejas y otros materiales que con- tengan amianto) se debe llevar a cabo por personal capacitado, con vigilancia sanitaria antes, durante y después de las obras, y de acuerdo con la normativa aplicable."/>
    <s v="- Al menos el 15% de todos los productos de madera utilizados en la nueva construcción para estructuras, revestimientos y acabados deben haber sido reciclados o reutilizados, o provenientes de bosques gestionados de forma sostenible, según lo certificado por auditorías de terceros realizadas por organismos de certificación acreditados (como p. ej., los estándares FSC y PEFC o equivalentes)._x000a_- Es preciso asegurar que en el origen de los productos de madera no exista deforestación ni daños indirectos significativos a los ecosistemas forestales."/>
  </r>
  <r>
    <n v="21"/>
    <s v="C3"/>
    <x v="1"/>
    <s v="Adquisición y propiedad de edificios"/>
    <s v="La adquisición o propiedad de edificios puede ser elegible en tres casos, a saber:_x000a_Caso A. Adquisición o propiedad de edificios o propiedad inmobiliaria construidos después del 31 de diciembre de 2020._x000a_La edificación o propiedad inmobiliaria debe cumplir con los criterios de elegibilidad definidos para la actividad C1._x000a_Caso B. Adquisición o propiedad de edificios o propiedad inmobiliaria construidos entre el 31 de diciembre de 2015 y el 31 de diciembre de 2020._x000a_El edificio o la propiedad inmobiliaria debe tener un porcentaje de ahorro en el consumo de energía que sea un 15% mayor, respecto al consumo definido en la línea base de consumo de energía de la Resolución 0549 de 2015._x000a_Caso C. Adquisición o propiedad de edificios o propiedad inmobiliaria construidos antes del 31 de diciembre de 2015._x000a_La edificación o propiedad inmobiliaria debe demostrar el ahorro obtenido con respecto al consumo de energía de una edificación, según las características constructivas del edificio de referencia, definidas en el Anexo 1 de la Resolución 0549 de 2015."/>
    <s v="La adquisición y la propiedad de edificios para la extracción, el almacenamiento, el transporte o la fabricación de combustibles fósiles no son elegibles."/>
    <s v="Completa"/>
    <x v="1"/>
    <s v="Las taxonomías refieren sus propios estándares y normas."/>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Los edificios nuevos construidos implementan medidas para aumentar su resistencia a los fenómenos meteorológicos extremos (incluidas las inundaciones) y la adaptación a futuros aumentos de temperatura en términos de condiciones de confort interno (posible uso de sistemas de climatización artificial)."/>
    <s v="Todos los aparatos de agua relevantes (duchas, grifos de lavamanos y lavaplatos, inodoros, urinarios y cisternas de descarga, bañeras, etc.) deben permitir el cumplimiento de los ahorros de agua establecidos en la Resolución 0549 de 2015. En su defecto, la edificación debe implementar alguna alternativa de ahorro de agua (p. ej., aprovechamiento de aguas lluvias, reutilización de aguas grises o negras tratadas, entre otras) que cumpla con las exigencias de ahorro impuestas por la Resolución."/>
    <s v="Procurar que un porcentaje creciente de los materiales sean recuperados de la obra y priorizar el uso de materiales reciclados / reciclables."/>
    <s v="- Todos los materiales, incluidos los de desecho y los reutilizados, deben ser aptos para su propósito y garantizar no tener impactos adversos significativos para la salud humana o el medio ambiente._x000a_- Garantizar que los componentes y mate- riales de construcción utilizados no contengan amianto/asbesto ni sustancias muy contaminantes identificadas en el reglamento REACH o su equivalente en normas técnicas nacionales (Ley 1968 de 2019)._x000a_- Si la nueva construcción está ubicada en un sitio potencialmente contaminado, el sitio debe estar sujeto a una investigación de posibles contaminantes._x000a_- Antes de iniciar las obras de renovación, se debe realizar una inspección del edi- ficio en conformidad con la legislación nacional, hecha por un especialista con formación en el levantamiento de amianto y en la identificación de otros materiales que contienen sustancias preocupantes._x000a_- Cualquier remoción de revestimiento que contenga o pueda contener asbesto (como remoción o modificación de paneles de ais- lamiento, tejas y otros materiales que con- tengan amianto) se debe llevar a cabo por personal capacitado, con vigilancia sanitaria antes, durante y después de las obras, y de acuerdo con la normativa aplicable."/>
    <s v="- Al menos el 15% de todos los productos de madera utilizados en la nueva construcción para estructuras, revestimientos y acabados deben haber sido reciclados o reutilizados, o provenientes de bosques gestionados de forma sostenible, según lo certificado por auditorías de terceros realizadas por organismos de certificación acreditados (como p. ej., los estándares FSC y PEFC o equivalentes)._x000a_- Es preciso asegurar que en el origen de los productos de madera no exista deforestación ni daños indirectos significativos a los ecosistemas forestales."/>
  </r>
  <r>
    <n v="22"/>
    <s v="RC1"/>
    <x v="2"/>
    <s v="Tratamiento de lodos de aguas residuales"/>
    <s v="1. El tratamiento de lodos con sistemas de digestión anaerobia es directamente elegible siempre que cumpla con todos los siguientes criterios:_x000a_- Las emisiones de metano de las instalaciones relevantes (p. ej., para la producción y almacenamiento de biogás, la generación de energía y el almacenamiento de digestato) se controlan mediante un plan de monitoreo._x000a_- El biogás producido se utiliza directamente para la generación de electricidad y/o calor, o se usa el biometano para la inyección en la red de gas natural, o bien como combustible para vehículos (como bioG- NC) o como materia prima en la industria química (p. ej., para la producción de H2 y NH3). En los casos en los que los sistemas incluyan solo la quema de biogás, deben contar con un programa de transición a otros tipos de aprovechamientos en el mediano plazo, esto es, menos de 3 años._x000a_- El digestato producido se usa como fertilizante, mejorador de la tierra u otros usos, directamente o después del compostaje o de cualquier otro tratamiento._x000a_2. También son elegibles las actividades que faciliten el uso y aprovechamiento de biogás, como desecación, compresión o similares._x000a_No se aplica umbral."/>
    <s v="N/A"/>
    <s v="Completa"/>
    <x v="1"/>
    <s v="El criterio de la UE no permite la quema directa"/>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 Las emisiones al aire (p. ej., amoniaco generado en el almacenamiento de lodos) y_x000a_al agua se encuentran dentro de los rangos establecidos para Colombia por la Ley 142_x000a_de 1994 y el Decreto 1287 de 2014, donde se decretan los “Criterios para el uso de los biosólidos generados en plantas de tratamien- to de agua residual”. Este Decreto incluye caracterización, formas de uso, disposición final, restricciones y control de calidad para el uso de biósolidos._x000a_- Las emisiones al aire (como SOx, NOx y partículas) generadas por la combustión del biogás se controlan y se disminuyen (cuando sea necesario), dentro de los límites establecidos por la normatividad vigente._x000a_- El digestato resultante de esta actividad,_x000a_que se usa como fertilizante o mejorador del suelo, debe cumplir con las normas nacionales sobre fertilizantes y enmiendas del suelo para uso agrícola (Decreto 1843 de 1991, por el cual se reglamenta el uso y manejo de plaguicidas)."/>
    <s v="NA"/>
  </r>
  <r>
    <n v="23"/>
    <s v="RC2"/>
    <x v="2"/>
    <s v="Recolección y transporte separado de residuos no peligrosos en la fracción segregada en origen"/>
    <s v="La infraestructura y los equipos para la recolección y el transporte separado de residuos no peligrosos son directamente elegibles en tanto que cumplan con alguno de los siguientes criterios:_x000a_- Los residuos segregados en origen (según su caracterización y composición) se recogen por separado, con el objetivo de prepararlos para su reutilización y/o reciclaje._x000a_- Se incluyen instalaciones que optimicen el transporte, tales como estaciones de transferencia._x000a_- Se hacen inversiones en compactación, trituración y otras actividades que mejoren la capacidad logística en el transporte._x000a_No se aplica umbral."/>
    <s v="N/A"/>
    <s v="Completa"/>
    <x v="0"/>
    <m/>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Evitar que se mezclen fracciones de residuos separados en origen en las instalaciones de almacenamiento y transferencia de residuos"/>
    <s v="Cumplimiento de las normas relacionadas con el manejo adecuado de lixiviados durante el transporte separado de residuos."/>
    <s v="NA"/>
  </r>
  <r>
    <n v="24"/>
    <s v="RC3"/>
    <x v="2"/>
    <s v="Digestión anaerobia de residuos orgánicos con captura o uso de metano"/>
    <s v="La digestión anaerobia de los residuos orgánicos (p. ej., residuos sólidos urbanos, industriales ordinarios y de actividades agrícolas) es directamente elegible cuando cumple todos los criterios siguientes:_x000a_- Los residuos orgánicos se segregan en la fuente y se recogen por separado, o se cuenta con un sistema idóneo de separación antes de la digestión anaerobia. En este último caso, se debe garantizar un manejo y aprovechamiento adecuado de los residuos restantes._x000a_- La fuga de metano de las instalaciones relevantes (p. ej., para la producción y el almacenamiento de biogás, la generación de energía, el almacenamiento de digestato) se controla mediante un plan de monitoreo y medidas efectivas para evitar las emisiones de este gas._x000a_- El biogás producido se usa directamente para la generación de electricidad y/o calor o se actualiza a biometano para inyección en la red de gas natural, o se utiliza como combustible para vehículos (p. ej., bioGNC) o como materia prima en la industria química (como para la producción de H2 y NH3). En los casos en los que los sistemas incluyan solo la quema de biogás, deben hacer parte de un programa de transición a otros tipos de aprovechamientos en el mediano plazo, esto es menos de 3 años._x000a_- El digestato producido se usa como fertilizante, mejorador de la tierra u otros usos, directamente o después del compostaje o de cualquier otro tratamiento._x000a_- Se contemplan también actividades que faciliten el uso y aprovechamiento de biogás (como desecación, compresión o similares)._x000a_- En plantas dedicadas al tratamiento de residuos orgánicos, los residuos orgánicos constituyen una parte importante de la materia prima de entrada (al menos el 70%, medido en peso, como promedio anual). La codigestión es elegible sólo con una participación menor de materia prima de bioenergía avanzada (hasta el 30% de la materia prima de entrada) que cumpla con los criterios de elegibilidad para el sector agrícola (ver Capítulo 3) y con cultivos que se ciñan a las regulaciones nacionales aplicables._x000a_No se aplica umbral."/>
    <s v="N/A"/>
    <s v="Completa"/>
    <x v="1"/>
    <s v="El criterio de la UE no permite la quema directa"/>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 Las emisiones al aire (ej. amoniaco generado en el almacenamiento de lodos) y al agua se encuentran dentro de los rangos establecidos para Colombia por la Ley N° 142 y el Decreto N° 1287 “Criterios para el uso de los biosólidos generados en plantas de tratamiento de agua residual”. Este Decreto incluye caracteriza- ción, formas de uso, disposición final, restricciones y control de calidad._x000a_- Las emisiones al aire (por ejemplo, SOx, NOx y partículas) después de la combustión del biogás se controlan, y se disminuyen (cuando sea necesario), dentro de los límites establecidos por la normatividad vigente._x000a_- Si el digestato resultante se usa como fertilizante / mejorador del suelo, debe cumplir las normas nacionales sobre fertilizantes / enmiendas del suelo para uso agrícola – en línea con el Decreto número 1843 de 1991, por el cual se reglamenta el uso y manejo de plaguicidas."/>
    <s v="El origen de insumos provenientes de la actividad agrícola / agroindustrial debe cumplir con los criterios de elegibilidad establecidos en el sector de AFOLU (Ver Capítulo 3)."/>
  </r>
  <r>
    <n v="25"/>
    <s v="RC4"/>
    <x v="2"/>
    <s v="Compostaje de residuos orgánicos"/>
    <s v="El compostaje de la fracción orgánica de los residuos biológicos (como los residuos de producción agrícola) es directamente elegible siempre que cumpla todos los siguientes criterios:_x000a_- Los residuos orgánicos se segreguen y se recojan por separado._x000a_- El compost producido se utilice como fertilizante, como mejorador del suelo, entre otros usos._x000a_-  Se minimicen las pérdidas de metano en el proceso de producción de compost._x000a_No se aplica umbral."/>
    <s v="N/A"/>
    <s v="Completa"/>
    <x v="0"/>
    <m/>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 En el caso de plantas de compostaje que tratan más de 75 t/día, se cuenta con un plan de manejo de emisiones y olores, y las emisiones al aire y al agua están dentro de los rangos de la normatividad vigente._x000a_- Se cuenta con un sistema que evita que los lixiviados lleguen al agua subterránea._x000a_- El compost resultante cumple con los re- quisitos para fertilizantes orgánicos establecidos en las normas nacionales sobre fertilizantes y mejoradores de suelo para uso agrícola."/>
    <s v="NA"/>
  </r>
  <r>
    <n v="26"/>
    <s v="RC5"/>
    <x v="2"/>
    <s v="Aprovechamiento de material de residuos no peligrosos"/>
    <s v="La recuperación de material de residuos no peligrosos, recogidos ya separados, es elegible directamente cuando:_x000a_- Produzca materias primas secundarias ade- cuadas para la sustitución de materiales vírgenes en los procesos de producción._x000a_- Al menos el 50%, en términos de peso, de los residuos no peligrosos recogidos por separado y procesados se convierten en materias primas secundarias._x000a_- Son elegibles también activos para la separación mecanizada (p. ej., Estaciones de Clasifi- cación y Aprovechamiento ECA) y actividades de transformación (p. ej., secado, trozado, pelletizado, extrusión u otras maquinarias nece- sarias para preparar los residuos para coprocesamiento), los cuales incrementan el valor y la usabilidad del material."/>
    <s v="N/A"/>
    <s v="Completa"/>
    <x v="0"/>
    <m/>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NA"/>
    <s v="NA"/>
  </r>
  <r>
    <n v="27"/>
    <s v="RC6"/>
    <x v="2"/>
    <s v="Producción de energía a partir de fracciones de residuos no reciclables (tratamientos térmicos)"/>
    <s v="La generación de energía térmica a partir de residuos no reciclables es elegible únicamente cuando cumple todos los siguientes criterios:_x000a_1. Esta actividad ha sido identificada en los Planes de Gestión Integral de Residuos Sóli- dos (PGIRS) y sucede a partir de la fracción no reciclable o del desecho de residuos de los centros de aprovechamiento o recuperación de materiales, o cuando no hay infraestructura accesible para el reciclaje y existe el riesgo de que los residuos generen impactos sociales y ambientales (p. ej., los residuos que contaminan ecosistemas costeros en comunidades sin estructura de reciclaje)._x000a_2. Desplaza el uso de combustibles fósiles para la producción de energía, al potenciar la planta con energía generada por el tratamiento térmico."/>
    <s v="N/A"/>
    <s v="Actividad Adicional"/>
    <x v="2"/>
    <s v="La UE no tiene esta actividad."/>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NA"/>
    <s v="NA"/>
  </r>
  <r>
    <n v="28"/>
    <s v="RC7"/>
    <x v="2"/>
    <s v="Captura y utilización de gas de relleno sanitario"/>
    <s v="La recolección y el uso de gas de rellenos sanitarios son directamente elegibles cuando cumplan los siguientes criterios:_x000a_- El relleno sanitario se encuentra permanentemente cerrado._x000a_- Para los rellenos en operación, la zona (vaso o celda del relleno) donde el sistema está instalado (o ampliado y/o reacondicionado) está permanentemente cerrado y no recibe más residuos._x000a_- El gas de relleno sanitario producido se usa directamente para la generación de electricidad y/o calor, o se actualiza a biometano para inyección en la red de gas natural, o se usa como combustible para vehículos (p. ej., bioGNC) o como materia prima en la industria química (para la producción de H2 y NH3, p. ej.). Los sistemas que incluyen solo la quema de biogás son elegibles sólo si hacen parte de un programa de transición a otros tipos de aprovechamientos en el mediano plazo, esto es menos de 3 años._x000a_- Las emisiones de metano resultantes del relleno sanitario y las fugas de las instalaciones de recolección y utilización de gas del relleno sanitario se controlan mediante un plan de monitoreo._x000a_No se aplica umbral."/>
    <s v="N/A"/>
    <s v="Completa"/>
    <x v="1"/>
    <s v="El criterio de la UE no permite la quema directa"/>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Controlar las emisiones de SOX, NXOY y partículas (p. ej., instalando filtros para evitar que las partículas se dispersen en la atmósfera después de la combustión), reducirlas (cuando sea necesario), y vigilar que estén dentro de los límites establecidos por la normatividad vigente (Decreto 1784 de 2017)."/>
    <s v="NA"/>
  </r>
  <r>
    <n v="29"/>
    <s v="RC8"/>
    <x v="2"/>
    <s v="Captura artificial, transporte y almacenamiento/uso de GEI de la atmósfera"/>
    <s v="1. Captura artificial de GEI_x000a_- Todas las actividades relacionadas con la captura directa de GEI de la atmósfera para reducir los niveles de concentración atmosférica global de GEI son actualmente elegibles, sujetas a revisión periódica._x000a_- Las actividades relacionadas con la captura de carbono en las instalaciones que emiten GEI, siempre que garanticen la captura de al menos el 90% de las emisiones de GEI generadas en los procesos industriales son elegibles únicamente si hacen parte de la senda de carbono neutralidad definida en los PlGCCe según lo establecido en la resolución 40350 de 2021. Este criterio está sujeto a una revisión periódica._x000a_2. Transporte de GEI_x000a_Las modalidades de transporte de GEI a los sitios de captura permanentes son elegibles si el activo opera por debajo del umbral de fuga/tonelada de GEI descrito a continuación:_x000a_- La fuga/tonelada de GEI transportada desde la(s) cabeza(s) de la red de transporte al(os) punto(s) de inyección es menor a 0,5%, y el GEI se entrega en un sitio de detención permanente elegible para la Taxonomía, o a otras modalidades de transporte que conducen directamente a este._x000a_- Los activos que aumentan la flexibilidad y la gestión de una red existente, sin que esta se expanda para incluir actividades de captura y uso de carbono, son elegibles. Este criterio está sujeto a revisión periódica._x000a_3. Almacenamiento y uso de GEI capturado:_x000a_- La operación de una instalación de almacenamiento permanente de CO2 es directamente elegible si la instalación cumple con los criterios de la ISO 27914: 201729 para el almacenamiento geológico de CO2 o la que el gobierno establezca a través de regulación._x000a_- Para el almacenamiento de otros GEI diferentes a CO2 es necesario contar con un plan de monitoreo y sistemas de control de fugas, en línea con la normativa vigente._x000a_- Las actividades que utilizan GEI capturado cómo materia prima para generar nuevos productos o materiales son directamente elegibles._x000a_No se aplica umbral."/>
    <s v="La captura, transporte, almacenamiento o_x000a_uso de GEI a partir de procesos de combustibles fósiles que no se encuentren enmarcados en los Planes Integrales de gestión de Cambio Climático empresariales (PIGCCe), según lo definido en la resolución 40350 de 2021 del Ministerio de Minas y Energía, no son elegibles."/>
    <s v="Completa"/>
    <x v="0"/>
    <m/>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Captura_x000a_- Disminuir los requisitos de abstracción adicionales de las plantas de captura para evitar reducciones en los caudales de los cuerpos de agua._x000a_Almacenamiento_x000a_- Prevenir la contaminación del agua por vertidos de movimientos de tierra, derrames accidentales, descargas de aguas residuales, etc._x000a_- Proteger la hidrología del agua subterránea y la ecología acuática durante la construcción y operación de las plantas de captación."/>
    <s v="- Seleccionar los equipos con base en criterios de menor impacto ambiental y realizando una evaluación de riesgo químico._x000a_- Evitar los desechos peligrosos del solvente de amina y uso del carbono._x000a_- Cumplir con la normatividad vigente en relación con el uso del carbono."/>
    <s v="- Prevenir la liberación de emisiones de GEI durante la operación, implementando sistemas de detección._x000a_- Evitar la pérdida de amoniaco en la operación. _x000a_- Minimizar la formación de aerosoles secundarios y la producción de ozono troposférico._x000a_- Contar con ventiladores, compresores, bombas y demás equipos utilizados para el transporte de CO2 que sean lo más eficien- te posibles en el consumo de electricidad requerida para su operación."/>
    <s v="NA"/>
  </r>
  <r>
    <n v="30"/>
    <s v="A1"/>
    <x v="3"/>
    <s v="Sistemas de acueducto"/>
    <s v="Sistemas nuevos_x000a_Se debe cumplir con los dos criterios de elegibilidad expuestos a continuación:_x000a_1. Los sistemas nuevos de acueducto, en línea con el Reglamento de Agua y Saneamiento Básico (RAS) vigente, deben asegurar que se limitan las fugas de agua y que se cumplen las medidas de mantenimiento adecuadas._x000a_2. Las plantas de potabilización y los sistemas de bombeo deben acatar un umbral específico separado de otros activos. La intensidad media de carbono de la energía de estos sistemas debe ser igual o inferior a 100 gCO2/ kWh durante la vida útil de la infraestructura._x000a_Mejoramiento de los sistemas existentes_x000a_Se debe cumplir con alguno de los criterios de elegibilidad expuestos a continuación:_x000a_1. Disminuir el consumo de energía promedio del sistema, en al menos un 20% (incluidos captación, aducción, tratamiento, almacenamiento, conducción y distribución del recurso hídrico); medido en kWh por metro cúbico de suministro de agua facturado/no facturado autorizado._x000a_2. Cerrar la brecha en la zona de influencia del proyecto, como mínimo en un 20%, entre las pérdidas del sistema de suministro de agua y los valores objetivos de fugas de agua (determinados por el Índice de Pérdidas por Sus- criptor Facturado –IPUF–), establecidos en la Resolución de la Comisión de Regulación de Agua Potable y Saneamiento Básico (CRA) 688 de 201431._x000a_3. Aumentar la cobertura de sistemas existentes que ya cumplen con los valores objetivos de fugas de agua (IPUF) establecidos en la Resolución CRA 688 de 2014."/>
    <s v="N/A"/>
    <s v="Completa"/>
    <x v="1"/>
    <s v="Los criterios de la Taxonomía de Colombia son basadas solo en pérdidas y no en eficiencia energética del suministro porque este es el indicador utilizado en el país"/>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Los aceites y lubricantes utilizados deben contar con un plan de manejo adecuado para su disposición y tratamiento."/>
    <s v="NA"/>
  </r>
  <r>
    <n v="31"/>
    <s v="A2"/>
    <x v="3"/>
    <s v="Sistemas de alcantarillado sanitario y combinados"/>
    <s v="Los siguientes sistemas y tecnologías son elegibles:_x000a_- Aquellos que previenen fugas o desbordes de aguas residuales no tratadas._x000a_- Los de recolección y transporte o conducción que permitan incrementar el volumen de aguas residuales tratadas, según el marco normativo vigente, y/o disminuir el vertido de aguas residuales crudas sin tratar._x000a_- Los que permitan reducir el consumo de agua a través del reúso, incluyendo los proyectos para segregar el drenaje municipal, pluvial e industrial, para su tratamiento especializado._x000a_- Sistemas de recolección de aguas residuales, separadas de las aguas pluviales, que favorecen una mayor eficiencia en los sistemas de tratamiento de estas aguas._x000a_No se aplica umbral."/>
    <s v="N/A"/>
    <s v="Completa"/>
    <x v="0"/>
    <s v="La UE requiere verificación de la disminución de GEI"/>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Los lodos y los residuos deben contar con un plan de manejo adecuado para su disposición y tratamiento."/>
    <s v="Los aceites y lubricantes utilizados deben contar con un plan de manejo adecuado para su disposición y tratamiento."/>
    <s v="NA"/>
  </r>
  <r>
    <n v="32"/>
    <s v="A3"/>
    <x v="3"/>
    <s v="Sistemas de tratamiento de aguas residuales"/>
    <s v="Los siguientes criterios de elegibilidad se aplican a dos tipos de sistemas:_x000a_- Sistemas de tratamiento de aguas residuales centralizados (p. ej., municipales y centros poblados nucleados)._x000a_- Sistemas de tratamiento de aguas residuales alternativos o individuales, descentralizados con vertimientos particulares (p. ej., fuentes agrícolas e industriales)._x000a_La construcción o extensión de sistemas de aguas residuales, incluida su recolección (red de alcantarillado) y tratamiento, es directamente elegible siempre que:_x000a_Sistemas nuevos_x000a_1. El nuevo sistema de tratamiento de aguas residuales sustituya los sistemas de tratamiento intensivos en emisiones de GEI (como letrinas de pozo, fosas sépticas, lagunas anaerobias, etc.)._x000a_Sistemas existentes_x000a_1. Las inversiones que aumenten la capacidad del caudal tratado o la eficacia en el proceso de remoción de carga contaminante._x000a_2. Las inversiones que reducen el consumo de energía o favorezcan el uso de fuentes renovables._x000a_Para los sistemas anaerobios se aplican los siguientes criterios de elegibilidad adicionales:_x000a_1. La fuga de metano de las instalaciones relevantes (p. ej., en la producción y el almacenamiento de biogás, en la generación de energía y el almacenamiento de digestato) se controla mediante un plan de monitoreo._x000a_2. El biogás producido se utiliza directamente para la generación de electricidad y/o calor, o se usa el biometano para inyección en la red de gas natural, o como combustible para vehículos (como bioGNC) o como materia prima en la industria química (p. ej., para la producción de H2 y NH3). Los sistemas que incluyan sólo la quema de biogás, son elegibles sólo si hacen parte de un programa de transición a otros tipos de aprovechamientos en el mediano plazo, a tres años o menos._x000a_3. También son elegibles las actividades que facilitan el uso y aprovechamiento de biogás, como desecación, compresión o similares._x000a_No se aplica umbral."/>
    <s v="N/A"/>
    <s v="Completa"/>
    <x v="1"/>
    <s v="La UE cuenta con umbrales de eficiencia energética"/>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Los lodos y los residuos deben contar con un plan de manejo adecuado para su disposición y tratamiento."/>
    <s v="Los aceites y lubricantes utilizados deben contar con un plan de manejo adecuado para su disposición y tratamiento."/>
    <s v="NA"/>
  </r>
  <r>
    <n v="33"/>
    <s v="A4"/>
    <x v="3"/>
    <s v="Inversiones para el uso eficiente del agua"/>
    <s v="Los siguientes sistemas y tecnologías son elegibles:_x000a_1. Los que generan una reducción de al menos un 20% en el consumo de agua anual de las actividades económicas (p. ej., sistemas de acueducto, procesos industriales, actividades agrícolas, construcción y renovación de edificios, etc.) o por unidad de producto (p. ej., accesorios de bajo flujo, cosecha de aguas lluvia, etc.)._x000a_2. Los empleados para el reúso de agua (como sistemas de ciclo cerrado, p. ej., el uso de agua lluvia o grises para jardines, sanitarios, actividades agrícolas y pecuarias) y los equipos sin uso de agua (p. ej., sistemas para saneamiento, refrigeración, centrales eléctricas, procesos industriales, etc.) que favorecen la disminución de al menos un 20% del consumo de agua anual."/>
    <s v="N/A"/>
    <s v="Actividad Adicional"/>
    <x v="2"/>
    <m/>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Los aceites y lubricantes utilizados deben contar con un plan de manejo adecuado para su disposición y tratamiento."/>
    <s v="NA"/>
  </r>
  <r>
    <n v="34"/>
    <s v="T1"/>
    <x v="4"/>
    <s v="Transporte público urbano"/>
    <s v="1. Las flotas de vehículos o material rodante para el transporte público urbano terrestre, férreo, fluvial o marítimo con cero emisiones directas (p. ej., eléctricos o impulsados por hidrógeno bajo en carbono) son directamente elegibles._x000a_Ejemplos para flota de transporte público urbano terrestre o férreo: buses de tránsito rápido, buses intermedios o alimentadores, trenes ligeros, metros, tranvías, trolebuses, trenes de cercanías o suburbanos, taxis, sistemas de vehículos particulares compartidos o de viajes compartidos._x000a_Ejemplos para flota de transporte fluvial o marítimo: vehículos acuáticos como transbordador/ferry o taxi acuático._x000a_2. La elegibilidad específica de otras flotas se determina usando los siguientes criterios:_x000a_Terrestre_x000a_- Flota nueva: las emisiones directas son inferiores a 20 gCO2e/pkm hasta 2025 (a partir de ese año serán elegibles sólo flotas con cero emisiones directas enunciadas en el criterio anterior)._x000a_- Renovación de flota: la nueva flota tiene factor de emisión menor a 30 gCO2e/pkm._x000a_- Renovación y desintegración física de flota: la nueva flota tiene factor de emisión menor a 40 gCO2e/pkm y el proyecto elegible incluye la desintegración física del vehículo renovado._x000a_Fluvial/marítimo_x000a_- Embarcaciones que usen biocombustibles sostenibles o biogás, garantizado ya sea por el diseño tecnológico, o el monitoreo continuo y la verificación de terceros."/>
    <s v="N/A"/>
    <s v="Completa"/>
    <x v="1"/>
    <s v="Umbrales diferentes para flota nueva, renovación y desintegración"/>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 Tanto el mantenimiento como la gestión al final de la vida útil de vehículos o material rodante deben cumplir con la Política Ambiental para la Gestión Integral de Residuos o Desechos Peligrosos._x000a_- En relación con las emisiones directas al aire de los gases de escape de los motores de combustión interna - óxidos de nitrógeno (NOx), hidrocarburos totales (THC), hidrocarburos distintos del metano (NMHC), monóxido de carbono (CO), material particulado (PM), los buses deben acatar el estándar Euro VI vigente. A partir del 1 de enero de 2023, todos los motores diésel que se fabriquen, ensamblen o importen al país tendrán que cumplir con los límites máximos permisibles de emisión de contaminantes al aire correspondiente a tecnologías Euro VI, su equivalente o superiores. Para su verificación se debe utilizar el procedimiento para el Ciclo Mundial de Conducción Armonizada (WHTC, por sus siglas en inglés), el cual representa una certificación mundial que determina los topes de emisión de escape del motor._x000a_- Los vehículos deben obedecer lo estipulado en la Resolución 8321 de 1983, con relación a los niveles máximos de ruido permitidos."/>
    <s v="NA"/>
  </r>
  <r>
    <n v="35"/>
    <s v="T2"/>
    <x v="4"/>
    <s v="Micromovilidad"/>
    <s v="Cualquier flota o sistema de micromovilidad de carga o de pasajeros que sea de cero emisiones es directamente elegible._x000a_Se incluyen, dentro de la flota de micromovilidad, los vehículos con motores eléctricos, asistidos y los no motorizados que cumplan con los criterios de velocidad, peso y potencia establecidos en la Resolución 160 de 2017 del Ministerio de Transporte, así como otros medios de transporte de similares características tales como: patinetas, aerotablas, patines, segways, monopatines, entre otros, que ayuden a mejorar la eficiencia de los servicios urbanos de transporte de pasajeros y carga en distancias asociadas a la primera y última milla."/>
    <s v="N/A"/>
    <s v="Completa"/>
    <x v="0"/>
    <m/>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NA"/>
    <s v="NA"/>
  </r>
  <r>
    <n v="36"/>
    <s v="T3"/>
    <x v="4"/>
    <s v="Infraestructura para el transporte"/>
    <s v="La construcción, rehabilitación, operación y mantenimiento de la infraestructura de transporte es elegible en los siguientes casos:_x000a__x000a_1. Infraestructura y equipos que se requieren para el transporte con cero emisiones directas (p. ej.: puntos de carga eléctrica para vehículos, actualizaciones de conexión a la red eléctrica –smart grids–, tecnología de conectividad infraestructura-vehículo y vehículo-vehículo, estaciones de servicio de hidrógeno, autopistas eléctricas, etc.) y que promueven la intermodalidad entre modos de transporte de bajo carbono (ej., mobility hubs). _x000a_2. Servicios asociados a compra, mantenimiento, reciclaje y reposición de baterías para vehículos e infraestructura de transporte bajo en carbono. _x000a_3.  Infraestructura y equipos para la micromovilidad baja en carbono (p. ej.: redistribución del perfil de la vía para aumentar el área peatonal y los carriles para bicicletas y sistemas de micromovilidad en general; equipamiento urbano para estaciones de sistemas públicos compartidos de micromovilidad; puntos de consolidación y distribución urbana de mercancías de última milla en sistemas de Micromovilidad y ‘cross-docking’, etc.), si la flota de vehículos o modos de transporte que usan la infraestructura cumplen con los umbrales de emisiones directas según lo definido en la actividad T2. _x000a_4. Infraestructura y equipos para la logística urbana en general (p. ej.: corredores logísticos urbanos, plataformas logísticas, centros de consolidación y distribución urbana de mercancías, etc.) y para Desarrollos Orientados al Transporte (como la NAMA DOT)._x000a_5. Infraestructura y equipos para el transporte público urbano (p.ej.: infraestructura para carga eléctrica, y tecnología asociada a la operación, el control, el recaudo y la información al usuario, etc.), sólo si la flota o modos de transporte que usan la infraestructura se ciñen a los umbrales de emisiones directas establecidos en la actividad T1._x000a_6. Infraestructura y equipos para el transporte interurbano, de carga y pasajeros (p.ej.: infraestructura para carga eléctrica, tecnología relacionada con operación, control, recaudo e información al usuario, facilidades de transferencia modal, etc.), en tanto la flota de vehículos o modos de transporte que utilizan la infraestructura cumplen con los umbrales de emisiones directas definidos en la actividad T4 _x000a_7. Infraestructura para el suministro de biocombustible sostenible y el hidrógeno verde._x000a_8. Adecuación de infraestructura urbana de transporte para mejorar su uso eficiente (factores de ocupación) y generar cambios de comportamiento (demanda) en los usuarios (p. ej.: carriles de alta ocupación; tecnología para sistemas de parqueo y transporte inteligente –ver Sector TIC–; tecnología para apoyar horarios escalonados; sistemas tecnológicos de tarificación vial, como los peajes urbanos electrónicos; sistemas de fiscalización de carriles exclusivos para buses, etc.), y en general, la infraestructura y tecnología para proyectos de gestión de la demanda que estén definidos como medidas potenciales de reducción de GEI (p. ej., NAMA TAnDem)._x000a_9. Infraestructura tecnológica y plataformas para la movilidad como un servicio en transporte de carga y pasajeros._x000a_10. Infraestructura que avanza hacia el transporte multimodal, férreo o fluvial, independientemente del tipo de flota que use, asumiendo que va a disminuir las emisiones netas causadas, al reemplazar la movilidad por carretera._x000a_11.  Infraestructura ferroviaria no electrificada con un plan existente de electrificación o de uso de trenes con motor alternativo."/>
    <s v="No es elegible aquella infraestructura que se dedica al transporte de combustibles fósiles o combustibles fósiles mezclados."/>
    <s v="Completa"/>
    <x v="0"/>
    <m/>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 Reutilizar piezas y usar material reciclado durante la renovación, mejora y construcción de la infraestructura._x000a_- Aumentar la preparación, reutilización, reciclaje y recuperación de los residuos no peligrosos de construcción y demolición, bajo el marco de la Resolución 01115 de 2012 y los Decretos 1609 de 2002 y 4741 de 2005, donde se reglamenta la correcta gestión integral de los residuos de demolición y construcción."/>
    <s v="- Minimizar el ruido y las vibraciones causadas por el uso de la infraestructura (p. ej., introducción de zanjas abiertas y barreras de pared)._x000a_- Disminuir el ruido, el polvo y la contaminación por emisiones durante las obras de construcción y mantenimiento de la infraestructura."/>
    <s v="-Evitar la fragmentación y degradación del paisaje natural y urbano, y los riesgos de incidentes o siniestros viales, así como accidentes de vida silvestre causados por colisiones._x000a_- Evitar los posibles impactos negativos en los ecosistemas acuáticos, causados por túneles que provoquen cambios y degradación de las condiciones hidromorfológicas de las masas de agua._x000a_- Evitar o minimizar la afectación en áreas de especial interés ambiental."/>
  </r>
  <r>
    <n v="37"/>
    <s v="T4"/>
    <x v="4"/>
    <s v="Transporte interurbano (carga y pasajeros)"/>
    <s v="General_x000a_1. Aquella flota de vehículos o material rodante destinados al transporte intermunicipal, sea de carga o pasajeros, carretero, férreo o fluvial/marítimo con cero emisiones directas (p.ej., eléctricos o hidrógeno bajo en carbono) son elegibles automáticamente._x000a_2. La flota de vehículos o material rodante, “sea de carga o pasajeros, carretero, férreo o fluvial/marítimo”, que usa biocombustibles sostenibles y biogás, garantizados por diseño tecnológico o por monitoreo continuo y verificación de terceros, también son elegibles._x000a_Férreo_x000a_3. El material rodante para el transporte de pasajeros es elegible si sus emisiones directas son inferiores a 50 gCO2e/pkm hasta 2025 (luego de este año serán elegibles sólo el material rodante con cero emisiones directas)._x000a_4. En cuanto al transporte de carga por medio férreo, es elegible si las emisiones directas son inferiores a 25 gCO2/tkm hasta 2025 (luego de este año serán elegibles sólo el material rodante con cero emisiones directas)._x000a_Fluvial/marítimo_x000a_5. Otras embarcaciones fluviales (p.ej., embarcaciones híbridas) son elegibles si las emisiones directas de CO2e por tonelada- kilómetro (tCO2e/tkm) o por tonelada - milla náutica (tCO2e/tnm) son un 50% más bajas que las emisiones de CO2 de referencia promedio de vehículos de servicios pesados, según lo definido en el reglamento correspondiente."/>
    <s v="La flota de vehículos o material rodante que transportan combustibles fósiles o combustibles fósiles mezclados con alternativos no son elegibles."/>
    <s v="Completa"/>
    <x v="1"/>
    <s v="Los criterios de la taxonomía de EU son más detallados y estrictos."/>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 Tanto el mantenimiento como la gestión al final de la vida útil de vehículos o material rodante deben cumplir con la Política Ambiental para la Gestión Integral de Residuos o Desechos Peligrosos._x000a_- En relación con las emisiones directas al aire de los gases de escape de los motores de combustión interna - óxidos de nitrógeno (NOx), hidrocarburos totales (THC), hidrocar- buros distintos del metano (NMHC), monóxi- do de carbono (CO), material particulado (PM), los buses deben acatar el estándar Euro VI vigente. A partir del 1 de enero de 2023, todos los motores diésel que se fabriquen, ensamblen o importen al país tendrán que cumplir con los límites máximos permisibles de emisión de contaminantes al aire correspondiente a tecnologías Euro VI, su equivalente o superiores. Para su verificación se debe utilizar el procedimiento para el Ciclo Mundial de Conducción Armonizada (WHTC, por sus siglas en inglés), el cual representa una certificación mundial que determina los topes de emisión de escape del motor._x000a_- Los vehículos deben obedecer lo estipulado en la Resolución 8321 de 1983, con relación a los niveles máximos de ruido permitidos."/>
    <s v="NA"/>
  </r>
  <r>
    <n v="38"/>
    <s v="T5"/>
    <x v="4"/>
    <s v="Transporte de servicio particular"/>
    <s v="Los vehículos o las embarcaciones para el transporte particular con cero emisiones directas (p. ej., electricidad o hidrógeno bajo en carbono) son elegibles directamente. Las flotas de vehículos híbridos serán elegibles sólo hasta el año 2025."/>
    <s v="Los vehículos híbridos con sistemas que utilizan diésel no son elegibles."/>
    <s v="Completa"/>
    <x v="1"/>
    <s v="Los criterios de la taxonomía de EU son más detallados. Colombia permite híbridos hasta 2025."/>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En cuanto a la contaminación atmosférica y sonora, los vehículos de transporte particular deben acatar las políticas incorporadas en el Foro Mundial para la Armonización de Regulación de Vehículos de la WP.29."/>
    <s v="NA"/>
  </r>
  <r>
    <n v="39"/>
    <s v="TIC1"/>
    <x v="5"/>
    <s v="Procesamiento de datos, hosting y actividades relacionadas"/>
    <s v="1. Los equipos utilizados en los centros de datos deben contar con certificaciones de eficiencia energética en el nivel más alto de la certificación determinada (p. ej., la calificación más alta de Energy Star)._x000a_2. Los centros de datos deben tener una eficacia de uso de energía inferior a 1,5 (PUE, por sus siglas en inglés)."/>
    <s v="N/A"/>
    <s v="Completa"/>
    <x v="1"/>
    <s v="La taxonomía de Colombia cuenta con un umbral específico y la de la UE referencia a su estándar de mejores prácticas. Ambos criterios buscan tener centros de datos eficientes por lo cual están alineados parcialmente."/>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 Los refrigerantes empleados en los sistemas de refrigeración/enfriamiento deben cumplir con las normativas vigentes para gases fluorados._x000a_- El procesamiento de datos, hosting y actividades relacionadas debe dar cumplimiento_x000a_a las normas o políticas nacionales vigentes relacionadas con la gestión de residuos de aparatos eléctricos y electrónicos (RAEE) y con la responsabilidad extendida del produc- tor (REP)."/>
    <s v="NA"/>
  </r>
  <r>
    <n v="40"/>
    <s v="TIC2"/>
    <x v="5"/>
    <s v="Soluciones para la reducción de GEI basadas en datos"/>
    <s v="1. Las actividades que usan datos exclusivamente para ayudar a la mitigación o adaptación al cambio climático son directamente elegibles._x000a_2. También son elegibles otras aplicaciones, equipos y sistemas integrados que generan contribuciones sustanciales en la disminución de emisiones y en el aumento de la resiliencia y adaptación."/>
    <s v="N/A"/>
    <s v="Completa"/>
    <x v="0"/>
    <s v="Los criterios de la taxonomía de EU son más detallados."/>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 Las soluciones para la reducción de GEI basadas en datos deben dar cumplimiento_x000a_a las normas o políticas nacionales vigentes relacionadas con la gestión de residuos de aparatos eléctricos y electrónicos (RAEE) y con la responsabilidad extendida del productor (REP)."/>
    <s v="NA"/>
  </r>
  <r>
    <n v="41"/>
    <s v="M1"/>
    <x v="6"/>
    <s v="Manufactura para tecnologías bajas en carbono"/>
    <s v="Se considera elegible la manufactura de los siguientes componentes, productos, tecnologías y equipos:_x000a_Energía renovable_x000a_1. Fabricación de productos, componentes y maquinaria esenciales para las tecnologías de energía renovable elegibles (ver Sector Energía)._x000a_Transporte sostenible_x000a_2. Fabricación de vehículos, o de sus componentes, con cero emisiones directas p.ej., eléctricos o impulsados con hidrógeno bajo en carbono) o de bajas emisiones según las siguientes especificaciones definidas en el Anexo Técnico del Sector Transporte:_x000a_a. Flotas o sistemas de micromovilidad con cero emisiones directas._x000a_b. Flotas de vehículos o material rodante para el transporte terrestre urbano, suburbano e interurbano de pasajeros con cero emisiones directas o bajas emisiones (p. ej., tranvía, trolebús, autobús, buses de tránsito rápido, buses intermedios o alimentadores, sistemas de vehículos compartidos)._x000a_c. Flotas de vehículos o material rodante para el transporte férreo urbano, suburbano e interurbano con cero emisiones directas (p. ej.: transporte ferroviario ligero, ferrocarril, metro, trenes)_x000a_d. Flotas de transporte fluvial o marítimo con cero emisiones directas o bajas emisiones (p. ej.: embarcaciones acuáticas_x000a_- como transbordador/ferry o taxi acuático - eléctricas o híbridas o basadas en biocombustible)._x000a_e. Flotas de vehículos o material rodante para el transporte de servicio particular con cero emisiones directas._x000a_Edificios eficientes e inteligentes_x000a_3. La fabricación de los siguientes productos (con umbrales cuando corresponda) para equipos de eficiencia energética en edificios y sus componentes clave son elegibles (ver sector Construcción):_x000a_a. Fabricación de los elementos del Sistemas de Gestión de Edificios (BMS, por su nombre en inglés), que integran equipos y aplicaciones de automatización, monitoreo y control de temperatura, energía y agua (ver Sector TIC)._x000a_b. Ventanas de alta eficiencia (valor U mejor a 0,7 W/m2K)._x000a_c. Puertas de alta eficiencia (valor U mejor a 1,2 W/m2K)._x000a_d. Productos de aislamiento con baja conductividad térmica (lambda inferior o igual a 0,045 W/mK)._x000a_e. Revestimiento externo con valor U inferior a 0,5 W/m2K y sistemas de cubierta con valor U inferior a 0,3 W/m2K)._x000a_f. Instalaciones de calentadores de agua con desempeño energético en el rango A, de acuerdo con el sistema de clasificación del Reglamento Técnico de Etiquetado (RETIQ)37._x000a_g. Otros electrodomésticos (como lavadoras y estufas eléctricas) con desempeño energético en el rango A, según el sistema de clasificación del RETIQ._x000a_h. Aparatos de iluminación de alta eficiencia y sistemas de alumbrado público, usando lámparas LED de última generación._x000a_i. Aire acondicionado con desempeño energético en el rango A, según el sistema de clasificación del RETIQ._x000a_j. Controles de presencia y luz diurna para automatización de sistemas de iluminación (ver Sector TIC)._x000a_k. Sistemas de enfriamiento y ventilación con desempeño energético en el rango A, conforme al sistema de clasificación del RETIQ._x000a_l. Bombas de calor._x000a_m. Elementos de fachadas y cubiertas con una función de protección o control solar, incluidos los que apoyan el crecimiento de la vegetación._x000a_n. Sistemas de automatización y control de edificios energéticamente eficientes para edificios comerciales (ver Sector TIC)._x000a_o. Termostatos y dispositivos zonales para el monitoreo inteligente de las principales cargas de electricidad para edificios resi-denciales y equipos de detección (p. ej.: control de movimiento) (ver Sector TIC)._x000a_p. Productos para la medición de calor y controles termostáticos para hogares individuales conectados a sistemas de enfriamiento urbano y pisos individuales conectados a sistemas de enfriamiento central, los cuales sirven a todo un edificio (ver Sector TIC)._x000a_q. Fabricación de componentes necesarios para la implementación de Internet de las Cosas (IOT, por sus siglas en inglés), tales como sensores y redes locales de comuni- cación (ver Sector TIC)._x000a_r. Otros componentes usados exclusivamente para lograr una reducción (proyectada y técnicamente comprobada) del 15% en el consumo de energía, o de un 20% en el consumo de agua._x000a_s. Otras tecnologías bajas en carbono y sus componentes clave, que contribuyan a reducir sustancialmente las emisiones de GEI en otras actividades económicas o sectores, sobre la base de una evaluación reconocida y estandarizada de la huella de carbono de cuna cuna (p. ej., ISO 14067, 14040, EPD o PEF)."/>
    <s v="N/A"/>
    <s v="Completa"/>
    <x v="0"/>
    <s v="Ambas taxonomías buscan incluir tecnologías de bajo en carbon. La UE referencia sus normas y estándares adicionales."/>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Cumplir con los requisitos establecidos por REACH47 o el equivalente (i.e. Responsible Care) para los equipos fabricados."/>
    <s v="Gestionar la demanda y la cadena de custodia de ciertos metales y materiales que tienen un suministro limitado; en particular, los que son extraídos de ecosistemas estratégicos, evitando impactos ambientales negativos significativos y la pérdida de la biodiversidad."/>
  </r>
  <r>
    <n v="42"/>
    <s v="M2"/>
    <x v="6"/>
    <s v="Componentes para la fabricación de cemento"/>
    <s v="Las plantas nuevas o renovadas deben cumplir con los siguientes umbrales. El umbral del numeral (1) es aplicable a las plantas que producen exclusivamente clínker y no producen cemento terminado; todas las demás plantas deben cumplir con el umbral de cemento del numeral (2):_x000a_1. Clínker de cemento: las emisiones específicas a los procesos de producción de clínker son inferiores a 0,8 tCO2e/t de clínker._x000a_2. Cemento: las emisiones específicas asociadas a los procesos de producción de clínker (o aglutinante alternativo) y cemento son inferiores a 0,6 tCO2e/t de cemento."/>
    <s v="N/A"/>
    <s v="Completa"/>
    <x v="0"/>
    <s v="El umbral de la UE es más exigente y se basa en el sistema de UE-ETS. Ambos umbrales se basan en emisiones por tonelada de producto y consideran la intensidad de carbono de las industrías eficientes."/>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Para los sitios de producción de cemento que utilizan desechos peligrosos como combustibles alternativos (p. ej., combustibles alternativos como SRF – ‘Solid Recovered Fuel’, que tienen residuos como origen; materias primas secundarias como el hormigón reciclado agregado), se deberá asegurar la gestión de estos residuos en línea con la normativa nacional vigente."/>
    <s v="NA"/>
  </r>
  <r>
    <n v="43"/>
    <s v="M3"/>
    <x v="6"/>
    <s v="Componentes para la fabricación de aluminio"/>
    <s v="1. La fabricación de aluminio primario es elegible si se cumple el criterio a, en combinación con los criterios b o c:_x000a_a. La emisión directa para la producción primaria de aluminio es igual o inferior a 1,5 tCO2e/t40._x000a_b. El consumo de electricidad para la electrólisis es igual o inferior a 15,3 MWh/t41._x000a_c. La intensidad media de carbono de la electricidad que se utiliza para la producción primaria de aluminio (electrólisis) es igual o inferior a 100 g de CO2e/kWh (umbral definido en el sector energía para la generación de electricidad, sujeto a actualización periódica)._x000a_2. La fabricación de aluminio secundario; es decir, la producción de aluminio a partir de aluminio reciclado es elegible directamente._x000a_Nota: Las medidas de mitigación son elegibles, siempre que se incorporen a un único plan de inversión dentro de un plazo determinado (5 o 10 años), el cual describa cómo cada una de las medidas, en combinación con otras, permitirá cumplir el umbral definido."/>
    <s v="N/A"/>
    <s v="Completa"/>
    <x v="0"/>
    <s v="El umbral de la UE es más exigente y se basa en el sistema de UE-ETS. Ambos umbrales se basan en emisiones por tonelada de producto y consideran la intensidad de carbono de las industrías eficientes. Colombia también permite aluminio secundario."/>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 Controlar impactos significativos en las emisiones de aire: perfluorocarbonos, gases flúor, hidrocarburos aromáticos policíclicos (HAP) y partículas (como criolita no utilizada)._x000a_- Vigilar los fluoruros de hidrógeno que pueden ser tóxicos para la vegetación._x000a_- Revisar los fluoruros disueltos y los cianuros del material SPL – ‘Spent Pot Lining’ que pueden crear impactos ambientales significativos, incluida la contaminación de las aguas subterráneas y de los cursos de agua locales."/>
    <s v="NA"/>
  </r>
  <r>
    <n v="44"/>
    <s v="M4"/>
    <x v="6"/>
    <s v="Componentes para la fabricación de hierro y acero"/>
    <s v="1. La fabricación de hierro y acero es elegible si las emisiones de GEI asociadas a los procesos de producción son inferiores a los siguientes valores44:_x000a_a. Metal caliente a 1.328 tCO2e/t producto._x000a_b. Mineral sinterizado a 0,171 tCO2e/t producto._x000a_c. Fundición de hierro a 0,325 tCO2e/t producto._x000a_d. Horno de Arco Eléctrico (EAF por su nombre en inglés) acero de alta aleación a 0,352 tCO2e/t producto._x000a_e. EAF acero al carbono a 0,283 tCO2e/t producto._x000a_f. Coque (excluyendo coque de lignito) a 0,286 tCO2e/t producto._x000a_2. Toda la producción de acero nuevo verde, o la combinación de la producción del nuevo y el reciclado, es elegible si las emisiones están por debajo de los umbrales descritos anteriormente._x000a_3. Se considera elegible toda la producción de acero en el EAF, en la que al menos el 90% del contenido de hierro de los productos finales proceda de chatarra de acero. En este caso, no se aplican otros umbrales._x000a_Nota: Las medidas de mitigación son elegibles cuando se incorporan a un único plan de inversión dentro de un plazo determinado (5 o 10 años), el cual describe cómo cada una de las medidas, en combinación con otras, permite cumplir el umbral definido."/>
    <s v="N/A"/>
    <s v="Completa"/>
    <x v="0"/>
    <s v="El umbral de la UE es más exigente y se basa en el sistema de UE-ETS. Ambos umbrales se basan en emisiones por tonelada de producto y consideran la intensidad de carbono de las industrías eficientes."/>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 Examinar las emisiones al agua de hidrocarburos y sólidos suspendidos._x000a_- Controlar los desechos y productos de las operaciones de coque y fundición, incluyendo alquitrán y benzola."/>
    <s v="NA"/>
    <s v="Controlar las emisiones al aire procedentes de operaciones de fabricación y fundición de coque, especialmente partículas (polvo), óxidos de nitrógeno, dióxido de azufre, monóxido de carbono, cloruros, fluoruros, compuestos orgánicos volátiles, HAP, dibenzo - dioxinas/furanos policlorados y metales pesados."/>
    <s v="NA"/>
  </r>
  <r>
    <n v="45"/>
    <s v="M5"/>
    <x v="6"/>
    <s v="Fabricación de cloro"/>
    <s v="La fabricación de cloro es elegible si cumple con los siguientes criterios:_x000a_• El uso de electricidad es igual o inferior a 2,5 MWh/t cloro, incluyendo tanto la electrólisis como el tratamiento del cloro, esto sujeto a actualización periódica._x000a_• La intensidad media de carbono de la electricidad que se utiliza para la fabricación de cloro es de 100 gCO2e/kWh (umbral de Taxonomía para la generación de electricidad; esto también sujeto a actualización periódica)._x000a_Nota: Las medidas de mitigación son elegibles, siempre que se incorporan a un único plan de inversión dentro de un plazo determinado (5 o 10 años), el cual describe cómo cada una de las medidas, en combinación con otras, permite cumplir el umbral definido."/>
    <s v="N/A"/>
    <s v="Completa"/>
    <x v="0"/>
    <m/>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NA"/>
    <s v="NA"/>
  </r>
  <r>
    <n v="46"/>
    <s v="M6"/>
    <x v="6"/>
    <s v="Componentes para la fabricación de productos químicos de base orgánica"/>
    <s v="La fabricación de los productos químicos cubiertos en esta actividad debe:_x000a_1. Estar basada total o parcialmente en materias primas renovables. A efectos de la aplicación de estos criterios, las materias primas renovables se refieren a la biomasa, los biorresiduos industriales o los biorresiduos municipales._x000a_1.1. Si la materia prima es biomasa (excluyendo los biorresiduos industriales y municipales):_x000a_1.1.1. Debe establecerse una trazabilidad completa del abastecimiento a través del correspondiente sistema de gestión de la cadena de custodia y demostrar su eficacia por medio de los debidos sistemas de certificación;_x000a_1.1.2. Toda biomasa forestal utilizada en el proceso debe ajustarse al marco normativo forestal y a los criterios establecidos en el sector forestal (Ver Capítulo 3)._x000a_1.1.2. Cualquier biomasa forestal usada en el proceso se compromete a la certificación forestal, utilizando esquemas independientes de terceros que se auditan regularmente en las áreas forestales. Las prácticas de ordenación forestal y cadena de custodia en áreas de abastecimiento que aún no_x000a_están certificadas deben estar alineadas (hoja de ruta para la certificación) con las mismas normas de certificación._x000a_1.1.3. No se puede utilizar biomasa forestal procedente de plantaciones forestales de regadío._x000a_1.1.4. La biomasa usada debe ceñirse a los requisitos definidos en la normativa nacional para biomasa y biocombustibles, y a aquellos requisitos definidos en la sección forestal de la Taxonomía (Ver Capítulo 3)._x000a_1.1.5. Los productos derivados de nuevas plantaciones de palma que involucren cambios en el uso del suelo quedan excluidos del ámbito de aplicación._x000a_1.1.6. Un caso particular de certificación de biomasa forestal: los cultivadores de aceite de palma a pequeña escala que operan en plantaciones forestales existentes deben poder ser incluidos en el sistema de certificación y garantizar que reciban su justa parte de beneficios._x000a_1.2.Si la materia prima es biorresiduos industriales (incluidos los de industrias alimentarias o biorresiduos municipales):_x000a_1.2.1. Los biorresiduos sólidos utilizados en el proceso de fabricación deben salir de flujos de residuos separados por fuentes y recogidos por separado (no peligrosos); es decir, no se pueden separar de los residuos mixtos._x000a_1.2.2. Los biorresiduos deben cumplir con el marco reglamentario de residuos y con los planes nacionales, regionales y locales de gestión de residuos; en particular, con el principio de proximidad. Cuando se utilizan biorresiduos municipales como materia prima, el proyecto es complementario y no compite con la infraestructura municipal de gestión de biorresiduos existente._x000a_2. Tener una huella de carbono sustancialmente menor en comparación con la huella de carbono de los mismos productos químicos fabricados a partir de materias primas químicas. Esta huella de carbono se calculará según la norma ISO 14067:2018._x000a_Nota: Las medidas de mitigación son elegibles, siempre que se incorporan a un único plan de inversión dentro de un plazo determinado (5 o 10 años), el cual describe cómo cada una de las medidas, en combinación con otras, permite cumplir el umbral definido."/>
    <s v="N/A"/>
    <s v="Completa"/>
    <x v="1"/>
    <s v="Los criterios de la taxonomía de la EU son más detallados. Los criterios de AFOLU son diferentes, pero ambos buscan evitar el uso de sustratos que hagan daño a los objetivos ambientales."/>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NA"/>
    <s v="NA"/>
  </r>
  <r>
    <n v="47"/>
    <s v="M7"/>
    <x v="6"/>
    <s v="Componentes involucrados en la fabricación de plásticos en forma primaria"/>
    <s v="1. La fabricación de plásticos en forma primaria debe cumplir con al menos uno de los siguientes criterios:_x000a_1.1. Los plásticos en forma primaria se fabrican mediante reciclado mecánico._x000a_1.2.Los plásticos en forma primaria se fabrican mediante reciclado químico, incluido: despolimerización química (también conocida como monomerización), pirólisis, gasificación, purificación a base de disolventes de polímeros, etc. La huella de carbono de los plásticos en forma primaria fabricados por el reciclado químico (excluyendo cualquier beneficio calculado de la producción de combustibles), será menor en comparación con la huella de carbono de los plásticos en forma primaria fabricados con materia prima de combustibles fósiles. La huella de carbono se calculará de acuerdo con la norma ISO 14067:2018._x000a_1.3.La fabricación de plásticos en forma primaria se deriva total o parcialmente de materias primas renovables y la huella de carbono de los plásticos en forma primaria, fabricados total o parcialmente a partir de materias primas renovables, será inferior en comparación con la huella de carbono de los plásticos en forma primaria fabricados con materia prima de combustible fósil. La huella de carbono se calculará de acuerdo con la norma ISO 14067:2018. Las materias primas renovables se refieren a la biomasa, los bioresiduos industriales o los bioresiduos municipales._x000a_2. Adicional al cumplimiento del criterio de elegibilidad 1, cuando proceda y dependiendo de la materia prima utilizada, se debe cumplir con los criterios enunciados a continuación:_x000a_2.1. Si la materia prima es biomasa (excluyendo los biorresiduos industriales y municipales):_x000a_2.1.1. Es necesario establecer una trazabilidad completa del abastecimiento a través del correspondiente sistema de gestión de la cadena de custodia y demostrar su eficacia por medio de sistemas de certificación respectivos._x000a_2.1.2. Toda biomasa forestal utilizada en el proceso debe adaptarse al reglamento local relevante y a la aplicación de la ley forestal, cuando proceda._x000a_2.1.3. Cualquier biomasa forestal usada debe comprometerse a la certificación forestal, utilizando esquemas independientes de terceros que se auditan regularmente en las áreas forestales. Las prácticas de ordenación forestal y cadena de custodia en áreas de abastecimiento que aún no están certificadas deben estar alineadas (hoja de ruta para la certificación) con las mismas normas de certificación._x000a_2.1.4. No se debe utilizar biomasa forestal procedente de plantaciones forestales de regadío._x000a_2.1.5. Toda biomasa producida en Colombia usada en la fabricación de plásticos debe estar sujeta a una cadena de custodia transparente y creíble, y cumplir los criterios de sostenibilidad de la biomasa definidos en las condiciones de cumplimiento establecidas en la normatividad aplicable._x000a_2.1.6. La biomasa utilizada debe ajustarse a los requisitos definidos en las directivas REDD+, según corresponda para la biomasa y los biocombustibles, y ceñirse a los requisitos definidos en la sección forestal de la Taxonomía (Ver Capítulo 3)._x000a_2.1.7. La biomasa no puede provenir de tierras agrícolas que hayan sido objeto de cambios en el uso de la tierra de los bosques o pastos desde 1994. Los sistemas de certificación antes mencionados proporcionan un sólido sistema de auditoría de la cadena de custodia para esta materia prima._x000a_2.1.8. Los productos derivados de la nueva plantación de palma que involucren cambios en el uso del suelo quedan excluidos del ámbito de aplicación._x000a_2.1.9. Un caso particular de certificación de biomasa forestal: los cultivadores de aceite de palma a pequeña escala que operan en plantaciones forestales existentes deben poder ser incluidos en el sistema de certificación y garantizar que reciben una parte justa de los beneficios._x000a_2.2. Si la materia prima es biorresiduos industriales (incluidos los residuos de las industrias alimentarias) o biorresiduos municipales:_x000a_2.2.1. Los biorresiduos sólidos utilizados en el proceso de fabricación de plásticos deben proceder de flujos de residuos segregados por separado y recogidos también de forma separada (no peligrosos); es decir, no deben separarse de los residuos mixtos._x000a_2.2.2. Los biorresiduos usados deben ser coherentes con el marco normativo para la gestión de residuos y con los planes nacionales, regionales y locales de gestión de residuos; especialmente con el principio de proximidad._x000a_2.2.3. Cuando se usan biorresiduos municipales como materia prima, el proyecto es complementario y no compite con la infraestructura municipal de gestión de biorresiduos existente (ver Sector Residuos)._x000a_Nota: Las medidas de mitigación son elegibles cuando se incorporan a un único plan de inversión dentro de un plazo determinado (5 o 10 años), el cual describe cómo cada una de las medidas, en combinación con otras, permite cumplir el umbral definido."/>
    <s v="El plástico fabricado utilizado para productos de consumo de un sólo uso no es elegible."/>
    <s v="Completa"/>
    <x v="1"/>
    <s v="Los criterios de la taxonomía de la EU son más detallados. Los criterios de AFOLU son diferentes, pero ambos buscan evitar el uso de sustratos que hagan daño a los objetivos ambientales."/>
    <s v="Mediante el sistema de gestión ambiental de la actividad o de la entidad ejecutora de los fondos, se deben controlar los impactos relevantes relacionados con los siguientes aspectos._x000a_CONSERVACIÓN DE LOS ECOSISTEMAS Y BIODIVERSIDAD_x000a_1. Las nuevas instalaciones e infraestructura financiadas, relacionadas con la actividad económica, no deben ubicarse en ecosistemas estratégicos para la seguridad alimentaria, ricos en biodiversidad, o que sirvan como hábitat de especies en peligro (flora y fauna) que están en el Sistema Nacional de Áreas Protegidas o en la Lista Roja de UICN (edificaciones que se asocian con infraestructura de apoyo al área natural protegida, tales como centros de visitantes). Los museos o instalaciones técnicas están exentos de este criterio._x000a_2. Para los sitios y operaciones ubicados en o cerca de áreas sensibles a la biodiversidad, (lugares pertenecientes al Patrimonio Mundial de la UNESCO y las Áreas Clave para la Biodiversidad, así como las definidas por el Sistema Nacional de Áreas Protegidas), se debe realizar una evaluación adecuada en cumplimiento de lo establecido por el Sistema Nacional de Áreas Protegidas y estar en línea con el criterio establecido por la Norma de desempeño # 6 de la IFC._x000a_Para estos lugares hay que implementar un programa de monitoreo y evaluación de la biodiversidad a largo plazo._x000a_GESTIÓN DEL AGUA_x000a_1. Identificar, valorar y manejar los riesgos asociados con el consumo y la calidad del agua. Usar herramientas de análisis de riesgo hídrico cuando estén disponibles (p. ej.: evaluaciones de riesgo realizadas por las autoridades ambientales respectivas, huella hídrica, WWF Water Risk Filter16, WRI Aqueduct17)._x000a_16 WWF Water Risk Filter, 2020. https://waterriskfilter.panda.org/ 17 WRI Aqueduct tolos, 2020. https://www.wri.org/aqueduct_x000a_2. Si los activos o actividades están ubicados en áreas con estrés hídrico, se debe garantizar que los planes de gestión del uso y conservación del agua, desarrollados en consulta_x000a_con las entidades locales relevantes, se hayan implementado._x000a_PREVENCIÓN Y CONTROL DE LA CONTAMINACIÓN_x000a_1. Las descargas a los cuerpos de agua deben cumplir con permisos para vertimientos de agua por parte de la autoridad ambiental competente en la jurisdicción._x000a_2. Las emisiones que contaminen el aire deben contar con los permisos requeridos y cumplir con la normatividad vigente (con particular foco en residuos peligrosos)._x000a_3. Se debe realizar un manejo integral de los residuos generados con gestores debidamente autorizados._x000a_ECONOMÍA CIRCULAR_x000a_1. Aplicar los criterios de la Estrategia Nacional de Economía Circular o la normatividad para temas de licenciamiento ambiental relevante, en lo que se refiere a los planes de retiro y desmantelamiento para plantas e infraestructura relacionada con la actividad económica._x000a_2. Demostrar la ambición de maximizar el uso eficiente, reducción, reparación, reciclaje y reutilización de materiales durante el ciclo de la vida operativa de la actividad (p. ej., a través de acuerdos contractuales con empresas de reciclaje e integración del costo de reciclaje y/o de exposición), el tratamiento y disposición adecuada de residuos (p. ej., manejo adecuado en fin de vida de baterías o RAEE) y el cumplimiento, como productores, de normas de Responsabilidad Extendida del Productor (REP)._x000a_3. Demostrar la ambición de que las instalaciones nuevas se hayan diseñado y fabricado para una alta durabilidad, fácil desmontaje, acondicionamiento y reciclaje._x000a_4. Asegurar la reparabilidad de las instalaciones y equipos, y la accesibilidad e intercambiabilidad de los componentes."/>
    <s v="NA"/>
    <s v="NA"/>
    <s v="NA"/>
    <s v="NA"/>
    <s v="N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TablaDinámica1" cacheId="5" applyNumberFormats="0" applyBorderFormats="0" applyFontFormats="0" applyPatternFormats="0" applyAlignmentFormats="0" applyWidthHeightFormats="1" dataCaption="Datos" updatedVersion="8" showItems="0" showMemberPropertyTips="0" useAutoFormatting="1" itemPrintTitles="1" createdVersion="4" indent="0" compact="0" compactData="0" gridDropZones="1">
  <location ref="A1:E10" firstHeaderRow="1" firstDataRow="2" firstDataCol="1"/>
  <pivotFields count="15">
    <pivotField compact="0" outline="0" showAll="0" includeNewItemsInFilter="1"/>
    <pivotField compact="0" outline="0" showAll="0" includeNewItemsInFilter="1"/>
    <pivotField axis="axisRow" compact="0" outline="0" showAll="0" includeNewItemsInFilter="1">
      <items count="8">
        <item x="1"/>
        <item x="0"/>
        <item x="2"/>
        <item x="6"/>
        <item x="3"/>
        <item x="5"/>
        <item x="4"/>
        <item t="default"/>
      </items>
    </pivotField>
    <pivotField compact="0" outline="0" showAll="0" includeNewItemsInFilter="1"/>
    <pivotField compact="0" outline="0" showAll="0" includeNewItemsInFilter="1"/>
    <pivotField compact="0" outline="0" showAll="0" includeNewItemsInFilter="1"/>
    <pivotField compact="0" outline="0" showAll="0" includeNewItemsInFilter="1"/>
    <pivotField axis="axisCol" dataField="1" compact="0" outline="0" showAll="0" includeNewItemsInFilter="1">
      <items count="4">
        <item x="0"/>
        <item x="2"/>
        <item x="1"/>
        <item t="default"/>
      </items>
    </pivotField>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s>
  <rowFields count="1">
    <field x="2"/>
  </rowFields>
  <rowItems count="8">
    <i>
      <x/>
    </i>
    <i>
      <x v="1"/>
    </i>
    <i>
      <x v="2"/>
    </i>
    <i>
      <x v="3"/>
    </i>
    <i>
      <x v="4"/>
    </i>
    <i>
      <x v="5"/>
    </i>
    <i>
      <x v="6"/>
    </i>
    <i t="grand">
      <x/>
    </i>
  </rowItems>
  <colFields count="1">
    <field x="7"/>
  </colFields>
  <colItems count="4">
    <i>
      <x/>
    </i>
    <i>
      <x v="1"/>
    </i>
    <i>
      <x v="2"/>
    </i>
    <i t="grand">
      <x/>
    </i>
  </colItems>
  <dataFields count="1">
    <dataField name="Cuenta de Alineación de principios de umbrales con la Taxonomía de la UE" fld="7" subtotal="count" baseField="0" baseItem="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Tabla Mitigación" cacheId="5" applyNumberFormats="0" applyBorderFormats="0" applyFontFormats="0" applyPatternFormats="0" applyAlignmentFormats="0" applyWidthHeightFormats="1" dataCaption="" updatedVersion="8" createdVersion="4" compact="0" compactData="0">
  <location ref="A1:B9" firstHeaderRow="1" firstDataRow="1" firstDataCol="1"/>
  <pivotFields count="15">
    <pivotField name="#" compact="0" outline="0" multipleItemSelectionAllowed="1" showAll="0"/>
    <pivotField name="Código Taxonomía" compact="0" outline="0" multipleItemSelectionAllowed="1" showAll="0"/>
    <pivotField name="Sector" axis="axisRow" dataField="1" compact="0" outline="0" multipleItemSelectionAllowed="1" showAll="0" sortType="descending">
      <items count="8">
        <item x="0"/>
        <item x="1"/>
        <item x="2"/>
        <item x="3"/>
        <item x="4"/>
        <item x="5"/>
        <item x="6"/>
        <item t="default"/>
      </items>
      <autoSortScope>
        <pivotArea outline="0" fieldPosition="0">
          <references count="1">
            <reference field="4294967294" count="1">
              <x v="0"/>
            </reference>
          </references>
        </pivotArea>
      </autoSortScope>
    </pivotField>
    <pivotField name="Actividad" compact="0" outline="0" multipleItemSelectionAllowed="1" showAll="0"/>
    <pivotField name="Criterios de la eligibilidad" compact="0" outline="0" multipleItemSelectionAllowed="1" showAll="0"/>
    <pivotField name="Criterios de no eligibilidad" compact="0" outline="0" multipleItemSelectionAllowed="1" showAll="0"/>
    <pivotField name="Alineación con las actividades de la taxonomía de la UE" compact="0" outline="0" multipleItemSelectionAllowed="1" showAll="0"/>
    <pivotField name="Alineación de principios de umbrales con la Taxonomía de la UE" compact="0" outline="0" multipleItemSelectionAllowed="1" showAll="0"/>
    <pivotField name="Comentarios" compact="0" outline="0" multipleItemSelectionAllowed="1" showAll="0"/>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 compact="0" outline="0" showAll="0" includeNewItemsInFilter="1"/>
  </pivotFields>
  <rowFields count="1">
    <field x="2"/>
  </rowFields>
  <rowItems count="8">
    <i>
      <x/>
    </i>
    <i>
      <x v="2"/>
    </i>
    <i>
      <x v="6"/>
    </i>
    <i>
      <x v="4"/>
    </i>
    <i>
      <x v="3"/>
    </i>
    <i>
      <x v="1"/>
    </i>
    <i>
      <x v="5"/>
    </i>
    <i t="grand">
      <x/>
    </i>
  </rowItems>
  <colItems count="1">
    <i/>
  </colItems>
  <dataFields count="1">
    <dataField name="# de Actividades" fld="2" subtotal="count" baseField="0" baseItem="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axonomiaverde.gov.co/webcenter/portal/TaxonomaVerde" TargetMode="External"/><Relationship Id="rId1" Type="http://schemas.openxmlformats.org/officeDocument/2006/relationships/hyperlink" Target="https://www.climatebonds.net/standard/taxonomy"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mrv.dnp.gov.co/MRV/Paginas/Metodologia-para-medir-y-clasificar-el-financiamiento-climatico.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B1:F1000"/>
  <sheetViews>
    <sheetView showGridLines="0" tabSelected="1" zoomScale="70" zoomScaleNormal="70" workbookViewId="0">
      <selection activeCell="F8" sqref="F8"/>
    </sheetView>
  </sheetViews>
  <sheetFormatPr baseColWidth="10" defaultColWidth="12.625" defaultRowHeight="15" customHeight="1" x14ac:dyDescent="0.25"/>
  <cols>
    <col min="1" max="1" width="7.625" style="52" customWidth="1"/>
    <col min="2" max="2" width="53.625" style="52" customWidth="1"/>
    <col min="3" max="3" width="92.875" style="52" customWidth="1"/>
    <col min="4" max="4" width="7.625" style="52" customWidth="1"/>
    <col min="5" max="5" width="6.875" style="52" customWidth="1"/>
    <col min="6" max="6" width="9" style="52" customWidth="1"/>
    <col min="7" max="23" width="7.625" style="52" customWidth="1"/>
    <col min="24" max="16384" width="12.625" style="52"/>
  </cols>
  <sheetData>
    <row r="1" spans="2:6" ht="14.25" customHeight="1" x14ac:dyDescent="0.25"/>
    <row r="2" spans="2:6" ht="14.25" customHeight="1" x14ac:dyDescent="0.25">
      <c r="B2" s="53"/>
      <c r="C2" s="54"/>
    </row>
    <row r="3" spans="2:6" ht="14.25" customHeight="1" x14ac:dyDescent="0.25">
      <c r="B3" s="53" t="e" vm="1">
        <v>#VALUE!</v>
      </c>
      <c r="C3" s="614"/>
    </row>
    <row r="4" spans="2:6" ht="14.25" customHeight="1" x14ac:dyDescent="0.25">
      <c r="B4" s="53" t="s">
        <v>0</v>
      </c>
      <c r="C4" s="614"/>
      <c r="D4"/>
    </row>
    <row r="5" spans="2:6" ht="14.25" customHeight="1" x14ac:dyDescent="0.25">
      <c r="B5"/>
      <c r="C5" s="614"/>
    </row>
    <row r="6" spans="2:6" ht="14.25" customHeight="1" x14ac:dyDescent="0.25">
      <c r="B6" s="53"/>
      <c r="C6" s="55"/>
    </row>
    <row r="7" spans="2:6" ht="14.25" customHeight="1" x14ac:dyDescent="0.25">
      <c r="B7" s="53"/>
      <c r="C7" s="55"/>
    </row>
    <row r="8" spans="2:6" ht="15" customHeight="1" x14ac:dyDescent="0.25">
      <c r="B8" s="56" t="s">
        <v>1</v>
      </c>
      <c r="C8" s="56" t="s">
        <v>2</v>
      </c>
      <c r="F8" s="57"/>
    </row>
    <row r="9" spans="2:6" ht="15" customHeight="1" x14ac:dyDescent="0.25">
      <c r="B9" s="58" t="s">
        <v>3</v>
      </c>
      <c r="C9" s="59" t="s">
        <v>4</v>
      </c>
    </row>
    <row r="10" spans="2:6" ht="30" x14ac:dyDescent="0.25">
      <c r="B10" s="58" t="s">
        <v>5</v>
      </c>
      <c r="C10" s="59" t="s">
        <v>969</v>
      </c>
    </row>
    <row r="11" spans="2:6" ht="30" customHeight="1" x14ac:dyDescent="0.25">
      <c r="B11" s="58" t="s">
        <v>6</v>
      </c>
      <c r="C11" s="59" t="s">
        <v>1147</v>
      </c>
    </row>
    <row r="12" spans="2:6" ht="15" customHeight="1" x14ac:dyDescent="0.25">
      <c r="B12" s="58" t="s">
        <v>966</v>
      </c>
      <c r="C12" s="59" t="s">
        <v>970</v>
      </c>
    </row>
    <row r="13" spans="2:6" ht="33" customHeight="1" x14ac:dyDescent="0.25">
      <c r="B13" s="58" t="s">
        <v>7</v>
      </c>
      <c r="C13" s="59" t="s">
        <v>1087</v>
      </c>
    </row>
    <row r="14" spans="2:6" ht="15" customHeight="1" x14ac:dyDescent="0.25">
      <c r="B14" s="61"/>
      <c r="C14" s="54"/>
    </row>
    <row r="15" spans="2:6" ht="15" customHeight="1" x14ac:dyDescent="0.25">
      <c r="B15" s="62"/>
      <c r="C15" s="63"/>
    </row>
    <row r="16" spans="2:6" ht="15" customHeight="1" x14ac:dyDescent="0.25">
      <c r="B16" s="62" t="s">
        <v>8</v>
      </c>
      <c r="C16" s="63"/>
    </row>
    <row r="17" spans="2:4" ht="45" x14ac:dyDescent="0.25">
      <c r="B17" s="220" t="str">
        <f>HYPERLINK("https://colaboracion.dnp.gov.co/CDT/Ambiente/MRV/Gui%CC%81a%20metodol%C3%B3gica.pdf?Web","Guía metodológica para clasificar y medir el financiamiento asociado con acciones de mitigación y adaptación al cambio climático en Colombi")</f>
        <v>Guía metodológica para clasificar y medir el financiamiento asociado con acciones de mitigación y adaptación al cambio climático en Colombi</v>
      </c>
      <c r="C17" s="59" t="str">
        <f ca="1">IFERROR(__xludf.DUMMYFUNCTION("GOOGLETRANSLATE(""Guide and methodology for classification and measurement of finance associated with mitigation and adaptation actions of Climate Change"",""EN"", ""ES"")"),"Guía y metodología para la clasificación y medición de las finanzas asociadas con las acciones de mitigación y adaptación del cambio climático.")</f>
        <v>Guía y metodología para la clasificación y medición de las finanzas asociadas con las acciones de mitigación y adaptación del cambio climático.</v>
      </c>
      <c r="D17" s="161"/>
    </row>
    <row r="18" spans="2:4" ht="15" customHeight="1" x14ac:dyDescent="0.25">
      <c r="B18" s="64" t="s">
        <v>962</v>
      </c>
      <c r="C18" s="59" t="s">
        <v>963</v>
      </c>
    </row>
    <row r="19" spans="2:4" ht="15" customHeight="1" x14ac:dyDescent="0.25">
      <c r="B19" s="64" t="s">
        <v>9</v>
      </c>
      <c r="C19" s="60" t="s">
        <v>10</v>
      </c>
    </row>
    <row r="20" spans="2:4" ht="15" customHeight="1" x14ac:dyDescent="0.25">
      <c r="B20" s="64" t="str">
        <f>HYPERLINK("https://ec.europa.eu/info/files/200309-sustainable-finance-teg-final-report-taxonomy_en","EU Taxonomy: Summary Report")</f>
        <v>EU Taxonomy: Summary Report</v>
      </c>
      <c r="C20" s="60" t="str">
        <f ca="1">IFERROR(__xludf.DUMMYFUNCTION("Googletranslate(""Context for the Taxonomy, user guidance, commentary on future Taxonomy development"", ""EN"", ""ES"")"),"Contexto para la taxonomía, orientación del usuario, comentarios sobre el desarrollo futuro de taxonomía.")</f>
        <v>Contexto para la taxonomía, orientación del usuario, comentarios sobre el desarrollo futuro de taxonomía.</v>
      </c>
      <c r="D20" s="65"/>
    </row>
    <row r="21" spans="2:4" ht="15" customHeight="1" x14ac:dyDescent="0.25">
      <c r="B21" s="64" t="str">
        <f>HYPERLINK("https://ec.europa.eu/info/sites/info/files/business_economy_euro/banking_and_finance/documents/200309-sustainable-finance-teg-final-report-taxonomy-annexes_en.pdf","EU Taxonomy: Technical Annex")</f>
        <v>EU Taxonomy: Technical Annex</v>
      </c>
      <c r="C21" s="60" t="str">
        <f ca="1">IFERROR(__xludf.DUMMYFUNCTION("GOOGLETRANSLATE(""Detailed methodologies and technical screening criteria for all activities"",""EN"", ""ES"")"),"Metodologías detalladas y criterios de detección técnica para todas las actividades.")</f>
        <v>Metodologías detalladas y criterios de detección técnica para todas las actividades.</v>
      </c>
    </row>
    <row r="22" spans="2:4" ht="15" customHeight="1" x14ac:dyDescent="0.25">
      <c r="B22" s="64" t="str">
        <f>HYPERLINK("https://ec.europa.eu/info/files/192020-sustainable-finance-teg-benchmarks-handbook_en","Handbook on Climate Benchmarks and benchmarks’ ESG disclosures")</f>
        <v>Handbook on Climate Benchmarks and benchmarks’ ESG disclosures</v>
      </c>
      <c r="C22" s="60" t="str">
        <f ca="1">IFERROR(__xludf.DUMMYFUNCTION("Googletranslate(""Frequently asked questions in relation to climate benchmarks"",""EN"", ""ES"")"),"Preguntas frecuentes en relación con los puntos de referencia climáticos.")</f>
        <v>Preguntas frecuentes en relación con los puntos de referencia climáticos.</v>
      </c>
    </row>
    <row r="23" spans="2:4" ht="14.25" customHeight="1" x14ac:dyDescent="0.25"/>
    <row r="24" spans="2:4" ht="14.25" customHeight="1" x14ac:dyDescent="0.25"/>
    <row r="25" spans="2:4" ht="14.25" customHeight="1" x14ac:dyDescent="0.25"/>
    <row r="26" spans="2:4" ht="14.25" customHeight="1" x14ac:dyDescent="0.25">
      <c r="B26" s="66" t="s">
        <v>967</v>
      </c>
      <c r="C26" s="67"/>
    </row>
    <row r="27" spans="2:4" ht="14.25" customHeight="1" x14ac:dyDescent="0.25"/>
    <row r="28" spans="2:4" ht="14.25" customHeight="1" x14ac:dyDescent="0.25"/>
    <row r="29" spans="2:4" ht="14.25" customHeight="1" x14ac:dyDescent="0.25"/>
    <row r="30" spans="2:4" ht="14.25" customHeight="1" x14ac:dyDescent="0.25"/>
    <row r="31" spans="2:4" ht="14.25" customHeight="1" x14ac:dyDescent="0.25"/>
    <row r="32" spans="2:4" ht="14.25" customHeight="1" x14ac:dyDescent="0.25"/>
    <row r="33" spans="2:2" ht="14.25" customHeight="1" x14ac:dyDescent="0.25"/>
    <row r="34" spans="2:2" ht="14.25" customHeight="1" x14ac:dyDescent="0.25">
      <c r="B34" s="66" t="s">
        <v>1149</v>
      </c>
    </row>
    <row r="35" spans="2:2" ht="14.25" customHeight="1" x14ac:dyDescent="0.25"/>
    <row r="36" spans="2:2" ht="14.25" customHeight="1" x14ac:dyDescent="0.25"/>
    <row r="37" spans="2:2" ht="14.25" customHeight="1" x14ac:dyDescent="0.25"/>
    <row r="38" spans="2:2" ht="14.25" customHeight="1" x14ac:dyDescent="0.25"/>
    <row r="39" spans="2:2" ht="14.25" customHeight="1" x14ac:dyDescent="0.25"/>
    <row r="40" spans="2:2" ht="14.25" customHeight="1" x14ac:dyDescent="0.25"/>
    <row r="41" spans="2:2" ht="14.25" customHeight="1" x14ac:dyDescent="0.25"/>
    <row r="42" spans="2:2" ht="14.25" customHeight="1" x14ac:dyDescent="0.25"/>
    <row r="43" spans="2:2" ht="14.25" customHeight="1" x14ac:dyDescent="0.25"/>
    <row r="44" spans="2:2" ht="14.25" customHeight="1" x14ac:dyDescent="0.25"/>
    <row r="45" spans="2:2" ht="14.25" customHeight="1" x14ac:dyDescent="0.25"/>
    <row r="46" spans="2:2" ht="14.25" customHeight="1" x14ac:dyDescent="0.25"/>
    <row r="47" spans="2:2" ht="14.25" customHeight="1" x14ac:dyDescent="0.25"/>
    <row r="48" spans="2:2"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C3:C5"/>
  </mergeCells>
  <hyperlinks>
    <hyperlink ref="B19" r:id="rId1" xr:uid="{00000000-0004-0000-0000-000000000000}"/>
    <hyperlink ref="B18" r:id="rId2" xr:uid="{00000000-0004-0000-0000-000001000000}"/>
  </hyperlinks>
  <pageMargins left="0.7" right="0.7" top="0.75" bottom="0.75" header="0" footer="0"/>
  <pageSetup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outlinePr summaryBelow="0" summaryRight="0"/>
  </sheetPr>
  <dimension ref="A1:AE999"/>
  <sheetViews>
    <sheetView showGridLines="0" topLeftCell="D1" workbookViewId="0">
      <selection activeCell="S23" sqref="S23"/>
    </sheetView>
  </sheetViews>
  <sheetFormatPr baseColWidth="10" defaultColWidth="12.625" defaultRowHeight="15" customHeight="1" x14ac:dyDescent="0.2"/>
  <cols>
    <col min="1" max="6" width="12.625" customWidth="1"/>
    <col min="8" max="8" width="17.625" customWidth="1"/>
    <col min="13" max="13" width="17.5" customWidth="1"/>
    <col min="14" max="14" width="11.875" customWidth="1"/>
    <col min="18" max="18" width="16.625" customWidth="1"/>
    <col min="19" max="22" width="19.125" customWidth="1"/>
    <col min="24" max="24" width="16.875" customWidth="1"/>
    <col min="25" max="25" width="12.625" customWidth="1"/>
  </cols>
  <sheetData>
    <row r="1" spans="1:19" ht="15" customHeight="1" x14ac:dyDescent="0.2">
      <c r="A1" s="5" t="s">
        <v>12</v>
      </c>
      <c r="B1" s="6" t="s">
        <v>13</v>
      </c>
      <c r="C1" s="7" t="s">
        <v>14</v>
      </c>
      <c r="D1" s="8" t="s">
        <v>15</v>
      </c>
      <c r="E1" s="9" t="s">
        <v>16</v>
      </c>
      <c r="F1" s="10" t="s">
        <v>17</v>
      </c>
      <c r="G1" s="11" t="s">
        <v>18</v>
      </c>
      <c r="H1" s="41" t="s">
        <v>937</v>
      </c>
      <c r="I1" s="12"/>
    </row>
    <row r="2" spans="1:19" x14ac:dyDescent="0.25">
      <c r="A2" s="4">
        <f>COUNTA(Actividades!B4:B23)</f>
        <v>18</v>
      </c>
      <c r="B2" s="4">
        <f>COUNTA(Actividades!C4:C23)</f>
        <v>3</v>
      </c>
      <c r="C2" s="4">
        <f>COUNTA(Actividades!D4:D23)</f>
        <v>8</v>
      </c>
      <c r="D2" s="4">
        <f>COUNTA(Actividades!E4:E23)</f>
        <v>4</v>
      </c>
      <c r="E2" s="4">
        <f>COUNTA(Actividades!F4:F23)</f>
        <v>5</v>
      </c>
      <c r="F2" s="4">
        <f>COUNTA(Actividades!G4:G23)</f>
        <v>2</v>
      </c>
      <c r="G2" s="4">
        <f>COUNTA(Actividades!H4:H23)</f>
        <v>7</v>
      </c>
      <c r="H2" s="42">
        <v>3</v>
      </c>
      <c r="L2" s="598" t="s">
        <v>496</v>
      </c>
      <c r="M2" s="599"/>
      <c r="N2" s="600"/>
      <c r="Q2" s="598" t="s">
        <v>964</v>
      </c>
      <c r="R2" s="599"/>
      <c r="S2" s="600"/>
    </row>
    <row r="3" spans="1:19" ht="15" customHeight="1" x14ac:dyDescent="0.2">
      <c r="L3" s="146" t="s">
        <v>51</v>
      </c>
      <c r="M3" s="146" t="s">
        <v>62</v>
      </c>
      <c r="N3" s="146" t="s">
        <v>98</v>
      </c>
      <c r="Q3" s="146" t="s">
        <v>504</v>
      </c>
      <c r="R3" s="146" t="s">
        <v>505</v>
      </c>
      <c r="S3" s="146" t="s">
        <v>939</v>
      </c>
    </row>
    <row r="4" spans="1:19" x14ac:dyDescent="0.25">
      <c r="A4" s="1" t="s">
        <v>498</v>
      </c>
      <c r="K4" s="43" t="s">
        <v>13</v>
      </c>
      <c r="L4" s="47">
        <f t="shared" ref="L4:L10" si="0">COUNTIFS($C$26:$C$72,K4,$E$26:$E$72,$L$3)</f>
        <v>0</v>
      </c>
      <c r="M4" s="47">
        <f t="shared" ref="M4:M10" si="1">COUNTIFS($C$26:$C$72,K4,$E$26:$E$72,$M$3)</f>
        <v>0</v>
      </c>
      <c r="N4" s="47">
        <f t="shared" ref="N4:N10" si="2">COUNTIFS($C$26:$C$72,K4,$E$26:$E$72,$N$3)</f>
        <v>0</v>
      </c>
      <c r="P4" s="43" t="s">
        <v>13</v>
      </c>
      <c r="Q4" s="145" t="e">
        <f t="shared" ref="Q4:Q11" si="3">L4/(SUM(L4:N4))</f>
        <v>#DIV/0!</v>
      </c>
      <c r="R4" s="145" t="e">
        <f t="shared" ref="R4:R11" si="4">M4/(SUM(L4:N4))</f>
        <v>#DIV/0!</v>
      </c>
      <c r="S4" s="145" t="e">
        <f t="shared" ref="S4:S11" si="5">N4/(SUM(L4:N4))</f>
        <v>#DIV/0!</v>
      </c>
    </row>
    <row r="5" spans="1:19" x14ac:dyDescent="0.25">
      <c r="A5" s="1" t="s">
        <v>499</v>
      </c>
      <c r="K5" s="43" t="s">
        <v>12</v>
      </c>
      <c r="L5" s="47">
        <f t="shared" si="0"/>
        <v>0</v>
      </c>
      <c r="M5" s="47">
        <f t="shared" si="1"/>
        <v>0</v>
      </c>
      <c r="N5" s="47">
        <f t="shared" si="2"/>
        <v>0</v>
      </c>
      <c r="P5" s="43" t="s">
        <v>12</v>
      </c>
      <c r="Q5" s="145" t="e">
        <f t="shared" si="3"/>
        <v>#DIV/0!</v>
      </c>
      <c r="R5" s="145" t="e">
        <f t="shared" si="4"/>
        <v>#DIV/0!</v>
      </c>
      <c r="S5" s="145" t="e">
        <f t="shared" si="5"/>
        <v>#DIV/0!</v>
      </c>
    </row>
    <row r="6" spans="1:19" x14ac:dyDescent="0.25">
      <c r="A6" s="1" t="s">
        <v>500</v>
      </c>
      <c r="K6" s="43" t="s">
        <v>14</v>
      </c>
      <c r="L6" s="47">
        <f t="shared" si="0"/>
        <v>0</v>
      </c>
      <c r="M6" s="47">
        <f t="shared" si="1"/>
        <v>0</v>
      </c>
      <c r="N6" s="47">
        <f t="shared" si="2"/>
        <v>1</v>
      </c>
      <c r="P6" s="43" t="s">
        <v>14</v>
      </c>
      <c r="Q6" s="145">
        <f t="shared" si="3"/>
        <v>0</v>
      </c>
      <c r="R6" s="145">
        <f t="shared" si="4"/>
        <v>0</v>
      </c>
      <c r="S6" s="145">
        <f t="shared" si="5"/>
        <v>1</v>
      </c>
    </row>
    <row r="7" spans="1:19" x14ac:dyDescent="0.25">
      <c r="A7" s="1" t="s">
        <v>501</v>
      </c>
      <c r="K7" s="43" t="s">
        <v>18</v>
      </c>
      <c r="L7" s="47">
        <f t="shared" si="0"/>
        <v>0</v>
      </c>
      <c r="M7" s="47">
        <f t="shared" si="1"/>
        <v>0</v>
      </c>
      <c r="N7" s="47">
        <f t="shared" si="2"/>
        <v>0</v>
      </c>
      <c r="P7" s="43" t="s">
        <v>18</v>
      </c>
      <c r="Q7" s="145" t="e">
        <f t="shared" si="3"/>
        <v>#DIV/0!</v>
      </c>
      <c r="R7" s="145" t="e">
        <f t="shared" si="4"/>
        <v>#DIV/0!</v>
      </c>
      <c r="S7" s="145" t="e">
        <f t="shared" si="5"/>
        <v>#DIV/0!</v>
      </c>
    </row>
    <row r="8" spans="1:19" x14ac:dyDescent="0.25">
      <c r="A8" s="1" t="s">
        <v>502</v>
      </c>
      <c r="K8" s="43" t="s">
        <v>105</v>
      </c>
      <c r="L8" s="47">
        <f t="shared" si="0"/>
        <v>0</v>
      </c>
      <c r="M8" s="47">
        <f t="shared" si="1"/>
        <v>0</v>
      </c>
      <c r="N8" s="47">
        <f t="shared" si="2"/>
        <v>1</v>
      </c>
      <c r="P8" s="43" t="s">
        <v>105</v>
      </c>
      <c r="Q8" s="145">
        <f t="shared" si="3"/>
        <v>0</v>
      </c>
      <c r="R8" s="145">
        <f t="shared" si="4"/>
        <v>0</v>
      </c>
      <c r="S8" s="145">
        <f t="shared" si="5"/>
        <v>1</v>
      </c>
    </row>
    <row r="9" spans="1:19" ht="15" customHeight="1" x14ac:dyDescent="0.2">
      <c r="K9" s="43" t="s">
        <v>127</v>
      </c>
      <c r="L9" s="47">
        <f t="shared" si="0"/>
        <v>0</v>
      </c>
      <c r="M9" s="47">
        <f t="shared" si="1"/>
        <v>0</v>
      </c>
      <c r="N9" s="47">
        <f t="shared" si="2"/>
        <v>0</v>
      </c>
      <c r="P9" s="43" t="s">
        <v>127</v>
      </c>
      <c r="Q9" s="145" t="e">
        <f t="shared" si="3"/>
        <v>#DIV/0!</v>
      </c>
      <c r="R9" s="145" t="e">
        <f t="shared" si="4"/>
        <v>#DIV/0!</v>
      </c>
      <c r="S9" s="145" t="e">
        <f t="shared" si="5"/>
        <v>#DIV/0!</v>
      </c>
    </row>
    <row r="10" spans="1:19" ht="15" customHeight="1" x14ac:dyDescent="0.2">
      <c r="K10" s="43" t="s">
        <v>16</v>
      </c>
      <c r="L10" s="47">
        <f t="shared" si="0"/>
        <v>0</v>
      </c>
      <c r="M10" s="47">
        <f t="shared" si="1"/>
        <v>0</v>
      </c>
      <c r="N10" s="47">
        <f t="shared" si="2"/>
        <v>0</v>
      </c>
      <c r="P10" s="43" t="s">
        <v>16</v>
      </c>
      <c r="Q10" s="145" t="e">
        <f t="shared" si="3"/>
        <v>#DIV/0!</v>
      </c>
      <c r="R10" s="145" t="e">
        <f t="shared" si="4"/>
        <v>#DIV/0!</v>
      </c>
      <c r="S10" s="145" t="e">
        <f t="shared" si="5"/>
        <v>#DIV/0!</v>
      </c>
    </row>
    <row r="11" spans="1:19" ht="15" customHeight="1" x14ac:dyDescent="0.2">
      <c r="K11" s="43" t="s">
        <v>937</v>
      </c>
      <c r="L11" s="47">
        <f>L45</f>
        <v>3</v>
      </c>
      <c r="M11" s="47">
        <v>0</v>
      </c>
      <c r="N11" s="47">
        <f>M45</f>
        <v>7</v>
      </c>
      <c r="P11" s="43" t="s">
        <v>937</v>
      </c>
      <c r="Q11" s="145">
        <f t="shared" si="3"/>
        <v>0.3</v>
      </c>
      <c r="R11" s="145">
        <f t="shared" si="4"/>
        <v>0</v>
      </c>
      <c r="S11" s="145">
        <f t="shared" si="5"/>
        <v>0.7</v>
      </c>
    </row>
    <row r="14" spans="1:19" ht="15.95" customHeight="1" x14ac:dyDescent="0.2"/>
    <row r="15" spans="1:19" ht="15.95" customHeight="1" x14ac:dyDescent="0.2"/>
    <row r="16" spans="1:19" ht="15.95" customHeight="1" x14ac:dyDescent="0.2">
      <c r="L16" s="598" t="s">
        <v>497</v>
      </c>
      <c r="M16" s="599"/>
      <c r="N16" s="600"/>
      <c r="Q16" s="604" t="s">
        <v>497</v>
      </c>
      <c r="R16" s="604"/>
      <c r="S16" s="159"/>
    </row>
    <row r="17" spans="1:19" ht="15.95" customHeight="1" x14ac:dyDescent="0.2">
      <c r="L17" s="146" t="s">
        <v>51</v>
      </c>
      <c r="M17" s="146" t="s">
        <v>62</v>
      </c>
      <c r="N17" s="146" t="s">
        <v>99</v>
      </c>
      <c r="Q17" s="146" t="s">
        <v>506</v>
      </c>
      <c r="R17" s="146" t="s">
        <v>507</v>
      </c>
      <c r="S17" s="160"/>
    </row>
    <row r="18" spans="1:19" ht="15.95" customHeight="1" x14ac:dyDescent="0.2">
      <c r="K18" s="43" t="s">
        <v>13</v>
      </c>
      <c r="L18" s="47">
        <f t="shared" ref="L18:L24" si="6">COUNTIFS($C$26:$C$72,K18,$F$26:$F$72,$L$17)</f>
        <v>0</v>
      </c>
      <c r="M18" s="47">
        <f t="shared" ref="M18:M24" si="7">COUNTIFS($C$26:$C$72,K18,$F$26:$F$72,$M$17)</f>
        <v>3</v>
      </c>
      <c r="N18" s="47">
        <f t="shared" ref="N18:N24" si="8">COUNTIFS($C$26:$C$72,K18,$F$26:$F$72,$N$17)</f>
        <v>0</v>
      </c>
      <c r="P18" s="43" t="s">
        <v>13</v>
      </c>
      <c r="Q18" s="145">
        <f>L18/(SUM(L18:M18))</f>
        <v>0</v>
      </c>
      <c r="R18" s="145">
        <f>M18/(SUM(L18:M18))</f>
        <v>1</v>
      </c>
      <c r="S18" s="158"/>
    </row>
    <row r="19" spans="1:19" ht="15.95" customHeight="1" x14ac:dyDescent="0.2">
      <c r="K19" s="43" t="s">
        <v>12</v>
      </c>
      <c r="L19" s="47">
        <f t="shared" si="6"/>
        <v>0</v>
      </c>
      <c r="M19" s="47">
        <f t="shared" si="7"/>
        <v>3</v>
      </c>
      <c r="N19" s="47">
        <f t="shared" si="8"/>
        <v>0</v>
      </c>
      <c r="P19" s="43" t="s">
        <v>12</v>
      </c>
      <c r="Q19" s="145">
        <f t="shared" ref="Q19:Q24" si="9">L19/(SUM(L19:M19))</f>
        <v>0</v>
      </c>
      <c r="R19" s="145">
        <f t="shared" ref="R19:R24" si="10">M19/(SUM(L19:M19))</f>
        <v>1</v>
      </c>
      <c r="S19" s="158"/>
    </row>
    <row r="20" spans="1:19" ht="15.95" customHeight="1" x14ac:dyDescent="0.2">
      <c r="K20" s="43" t="s">
        <v>14</v>
      </c>
      <c r="L20" s="47">
        <f t="shared" si="6"/>
        <v>0</v>
      </c>
      <c r="M20" s="47">
        <f t="shared" si="7"/>
        <v>3</v>
      </c>
      <c r="N20" s="47">
        <f t="shared" si="8"/>
        <v>1</v>
      </c>
      <c r="P20" s="43" t="s">
        <v>14</v>
      </c>
      <c r="Q20" s="145">
        <f t="shared" si="9"/>
        <v>0</v>
      </c>
      <c r="R20" s="145">
        <f t="shared" si="10"/>
        <v>1</v>
      </c>
      <c r="S20" s="158"/>
    </row>
    <row r="21" spans="1:19" ht="15" customHeight="1" x14ac:dyDescent="0.2">
      <c r="K21" s="43" t="s">
        <v>18</v>
      </c>
      <c r="L21" s="47">
        <f t="shared" si="6"/>
        <v>0</v>
      </c>
      <c r="M21" s="47">
        <f t="shared" si="7"/>
        <v>2</v>
      </c>
      <c r="N21" s="47">
        <f t="shared" si="8"/>
        <v>0</v>
      </c>
      <c r="P21" s="43" t="s">
        <v>18</v>
      </c>
      <c r="Q21" s="145">
        <f t="shared" si="9"/>
        <v>0</v>
      </c>
      <c r="R21" s="145">
        <f t="shared" si="10"/>
        <v>1</v>
      </c>
      <c r="S21" s="158"/>
    </row>
    <row r="22" spans="1:19" ht="15.75" customHeight="1" x14ac:dyDescent="0.2">
      <c r="K22" s="43" t="s">
        <v>105</v>
      </c>
      <c r="L22" s="47">
        <f t="shared" si="6"/>
        <v>0</v>
      </c>
      <c r="M22" s="47">
        <f t="shared" si="7"/>
        <v>2</v>
      </c>
      <c r="N22" s="47">
        <f t="shared" si="8"/>
        <v>1</v>
      </c>
      <c r="P22" s="43" t="s">
        <v>105</v>
      </c>
      <c r="Q22" s="145">
        <f t="shared" si="9"/>
        <v>0</v>
      </c>
      <c r="R22" s="145">
        <f t="shared" si="10"/>
        <v>1</v>
      </c>
      <c r="S22" s="158"/>
    </row>
    <row r="23" spans="1:19" ht="15.75" customHeight="1" x14ac:dyDescent="0.2">
      <c r="K23" s="43" t="s">
        <v>127</v>
      </c>
      <c r="L23" s="47">
        <f t="shared" si="6"/>
        <v>0</v>
      </c>
      <c r="M23" s="47">
        <f t="shared" si="7"/>
        <v>1</v>
      </c>
      <c r="N23" s="47">
        <f t="shared" si="8"/>
        <v>0</v>
      </c>
      <c r="P23" s="43" t="s">
        <v>127</v>
      </c>
      <c r="Q23" s="145">
        <f t="shared" si="9"/>
        <v>0</v>
      </c>
      <c r="R23" s="145">
        <f t="shared" si="10"/>
        <v>1</v>
      </c>
      <c r="S23" s="158"/>
    </row>
    <row r="24" spans="1:19" ht="15.75" customHeight="1" x14ac:dyDescent="0.25">
      <c r="A24" s="601" t="s">
        <v>503</v>
      </c>
      <c r="B24" s="602"/>
      <c r="C24" s="602"/>
      <c r="D24" s="602"/>
      <c r="E24" s="602"/>
      <c r="F24" s="603"/>
      <c r="K24" s="43" t="s">
        <v>16</v>
      </c>
      <c r="L24" s="47">
        <f t="shared" si="6"/>
        <v>0</v>
      </c>
      <c r="M24" s="47">
        <f t="shared" si="7"/>
        <v>3</v>
      </c>
      <c r="N24" s="47">
        <f t="shared" si="8"/>
        <v>0</v>
      </c>
      <c r="P24" s="43" t="s">
        <v>16</v>
      </c>
      <c r="Q24" s="145">
        <f t="shared" si="9"/>
        <v>0</v>
      </c>
      <c r="R24" s="145">
        <f t="shared" si="10"/>
        <v>1</v>
      </c>
      <c r="S24" s="158"/>
    </row>
    <row r="25" spans="1:19" ht="15.75" customHeight="1" x14ac:dyDescent="0.2">
      <c r="A25" s="3" t="s">
        <v>38</v>
      </c>
      <c r="B25" s="13" t="s">
        <v>39</v>
      </c>
      <c r="C25" s="13" t="s">
        <v>26</v>
      </c>
      <c r="D25" s="13" t="s">
        <v>40</v>
      </c>
      <c r="E25" s="3" t="s">
        <v>496</v>
      </c>
      <c r="F25" s="3" t="s">
        <v>497</v>
      </c>
    </row>
    <row r="26" spans="1:19" ht="15.75" customHeight="1" x14ac:dyDescent="0.25">
      <c r="A26" s="4">
        <f>Mitigación!A3</f>
        <v>1</v>
      </c>
      <c r="B26" s="4" t="str">
        <f>Mitigación!B3</f>
        <v>EGE1</v>
      </c>
      <c r="C26" s="4" t="str">
        <f>Mitigación!C3</f>
        <v>Energía</v>
      </c>
      <c r="D26" s="4" t="str">
        <f>Mitigación!D3</f>
        <v>Generación de electricidad a partir de energía solar fotovoltaica</v>
      </c>
      <c r="E26" s="4" t="str">
        <f>Mitigación!G3</f>
        <v>Completa</v>
      </c>
      <c r="F26" s="4" t="str">
        <f>Mitigación!H3</f>
        <v>Completa</v>
      </c>
    </row>
    <row r="27" spans="1:19" ht="15.75" customHeight="1" x14ac:dyDescent="0.25">
      <c r="A27" s="4">
        <f>Mitigación!A4</f>
        <v>2</v>
      </c>
      <c r="B27" s="4" t="str">
        <f>Mitigación!B4</f>
        <v>EGE2</v>
      </c>
      <c r="C27" s="4" t="str">
        <f>Mitigación!C4</f>
        <v>Energía</v>
      </c>
      <c r="D27" s="4" t="str">
        <f>Mitigación!D4</f>
        <v>Generación de electricidad a partir de energía solar concentrada</v>
      </c>
      <c r="E27" s="4" t="str">
        <f>Mitigación!G4</f>
        <v>Completa</v>
      </c>
      <c r="F27" s="4" t="str">
        <f>Mitigación!H4</f>
        <v>Completa</v>
      </c>
    </row>
    <row r="28" spans="1:19" ht="15.75" customHeight="1" x14ac:dyDescent="0.25">
      <c r="A28" s="4">
        <f>Mitigación!A5</f>
        <v>3</v>
      </c>
      <c r="B28" s="4" t="str">
        <f>Mitigación!B5</f>
        <v>EGE3</v>
      </c>
      <c r="C28" s="4" t="str">
        <f>Mitigación!C5</f>
        <v>Energía</v>
      </c>
      <c r="D28" s="4" t="str">
        <f>Mitigación!D5</f>
        <v>Generación de electricidad a partir de energía eólica</v>
      </c>
      <c r="E28" s="4" t="str">
        <f>Mitigación!G5</f>
        <v>Completa</v>
      </c>
      <c r="F28" s="4" t="str">
        <f>Mitigación!H5</f>
        <v>Completa</v>
      </c>
    </row>
    <row r="29" spans="1:19" ht="15.75" customHeight="1" x14ac:dyDescent="0.25">
      <c r="A29" s="4">
        <f>Mitigación!A6</f>
        <v>4</v>
      </c>
      <c r="B29" s="4" t="str">
        <f>Mitigación!B6</f>
        <v>EGE4</v>
      </c>
      <c r="C29" s="4" t="str">
        <f>Mitigación!C6</f>
        <v>Energía</v>
      </c>
      <c r="D29" s="4" t="str">
        <f>Mitigación!D6</f>
        <v>Generación de electricidad a partir de energía oceánica</v>
      </c>
      <c r="E29" s="4" t="str">
        <f>Mitigación!G6</f>
        <v>Completa</v>
      </c>
      <c r="F29" s="4" t="str">
        <f>Mitigación!H6</f>
        <v>Completa</v>
      </c>
      <c r="K29" s="43"/>
      <c r="L29" s="44" t="s">
        <v>51</v>
      </c>
      <c r="M29" s="44" t="s">
        <v>98</v>
      </c>
      <c r="P29" s="43" t="s">
        <v>3</v>
      </c>
      <c r="Q29" s="43" t="s">
        <v>958</v>
      </c>
      <c r="R29" s="43" t="s">
        <v>958</v>
      </c>
      <c r="S29" s="43" t="s">
        <v>959</v>
      </c>
    </row>
    <row r="30" spans="1:19" ht="15.75" customHeight="1" x14ac:dyDescent="0.25">
      <c r="A30" s="4">
        <f>Mitigación!A7</f>
        <v>5</v>
      </c>
      <c r="B30" s="4" t="str">
        <f>Mitigación!B7</f>
        <v>EGE5</v>
      </c>
      <c r="C30" s="4" t="str">
        <f>Mitigación!C7</f>
        <v>Energía</v>
      </c>
      <c r="D30" s="4" t="str">
        <f>Mitigación!D7</f>
        <v>Generación de electricidad a partir de energía hidroeléctrica</v>
      </c>
      <c r="E30" s="4" t="str">
        <f>Mitigación!G7</f>
        <v>Completa</v>
      </c>
      <c r="F30" s="4" t="str">
        <f>Mitigación!H7</f>
        <v>Completa</v>
      </c>
      <c r="K30" s="43" t="s">
        <v>936</v>
      </c>
      <c r="L30" s="43">
        <f>COUNTIF('Uso del suelo'!$E$5:$E$21,ParaGráficas!$L$29)</f>
        <v>0</v>
      </c>
      <c r="M30" s="43">
        <f>COUNTIF('Uso del suelo'!$E$5:$E$21,ParaGráficas!$M$29)</f>
        <v>13</v>
      </c>
      <c r="P30" s="49" t="s">
        <v>49</v>
      </c>
      <c r="Q30" s="50">
        <f>COUNTIF('Tabla de equivalencia'!$B$4:$B$348,ParaGráficas!P30)</f>
        <v>6</v>
      </c>
      <c r="R30" s="50">
        <f>IF(Q30&gt;0,1,"")</f>
        <v>1</v>
      </c>
      <c r="S30" s="50" t="str">
        <f>IF(Q30=0,1,"")</f>
        <v/>
      </c>
    </row>
    <row r="31" spans="1:19" ht="15.75" customHeight="1" x14ac:dyDescent="0.25">
      <c r="A31" s="4">
        <f>Mitigación!A8</f>
        <v>6</v>
      </c>
      <c r="B31" s="4" t="str">
        <f>Mitigación!B8</f>
        <v>EGE6</v>
      </c>
      <c r="C31" s="4" t="str">
        <f>Mitigación!C8</f>
        <v>Energía</v>
      </c>
      <c r="D31" s="4" t="str">
        <f>Mitigación!D8</f>
        <v>Generación de electricidad a partir de energía geotérmica</v>
      </c>
      <c r="E31" s="4" t="str">
        <f>Mitigación!G8</f>
        <v>Completa</v>
      </c>
      <c r="F31" s="4" t="str">
        <f>Mitigación!H8</f>
        <v>Completa</v>
      </c>
      <c r="K31" s="43" t="s">
        <v>935</v>
      </c>
      <c r="L31" s="43">
        <f>COUNTIF('Uso del suelo'!$E$26:$E$39,ParaGráficas!$L$29)</f>
        <v>0</v>
      </c>
      <c r="M31" s="43">
        <f>COUNTIF('Uso del suelo'!$E$26:$E$39,ParaGráficas!$M$29)</f>
        <v>12</v>
      </c>
      <c r="P31" s="43" t="s">
        <v>53</v>
      </c>
      <c r="Q31" s="47">
        <f>COUNTIF('Tabla de equivalencia'!$B$4:$B$348,ParaGráficas!P31)</f>
        <v>6</v>
      </c>
      <c r="R31" s="47">
        <f t="shared" ref="R31:R76" si="11">IF(Q31&gt;0,1,"")</f>
        <v>1</v>
      </c>
      <c r="S31" s="50" t="str">
        <f t="shared" ref="S31:S76" si="12">IF(Q31=0,1,"")</f>
        <v/>
      </c>
    </row>
    <row r="32" spans="1:19" ht="15.75" customHeight="1" x14ac:dyDescent="0.25">
      <c r="A32" s="4">
        <f>Mitigación!A9</f>
        <v>7</v>
      </c>
      <c r="B32" s="4" t="str">
        <f>Mitigación!B9</f>
        <v>EGE7</v>
      </c>
      <c r="C32" s="4" t="str">
        <f>Mitigación!C9</f>
        <v>Energía</v>
      </c>
      <c r="D32" s="4" t="str">
        <f>Mitigación!D9</f>
        <v>Generación de electricidad a partir de biomasa, biocombustibles y biogás</v>
      </c>
      <c r="E32" s="4" t="str">
        <f>Mitigación!G9</f>
        <v>Completa</v>
      </c>
      <c r="F32" s="4" t="str">
        <f>Mitigación!H9</f>
        <v>Parcial</v>
      </c>
      <c r="K32" s="43" t="s">
        <v>940</v>
      </c>
      <c r="L32" s="43">
        <f>COUNTIF('Uso del suelo'!$E$44:$E$54,ParaGráficas!$L$29)</f>
        <v>0</v>
      </c>
      <c r="M32" s="43">
        <f>COUNTIF('Uso del suelo'!$E$44:$E$54,ParaGráficas!$M$29)</f>
        <v>9</v>
      </c>
      <c r="P32" s="43" t="s">
        <v>55</v>
      </c>
      <c r="Q32" s="47">
        <f>COUNTIF('Tabla de equivalencia'!$B$4:$B$348,ParaGráficas!P32)</f>
        <v>5</v>
      </c>
      <c r="R32" s="47">
        <f t="shared" si="11"/>
        <v>1</v>
      </c>
      <c r="S32" s="50" t="str">
        <f t="shared" si="12"/>
        <v/>
      </c>
    </row>
    <row r="33" spans="1:19" ht="15.75" customHeight="1" x14ac:dyDescent="0.25">
      <c r="A33" s="4">
        <f>Mitigación!A10</f>
        <v>8</v>
      </c>
      <c r="B33" s="4" t="str">
        <f>Mitigación!B10</f>
        <v>EP8</v>
      </c>
      <c r="C33" s="4" t="str">
        <f>Mitigación!C10</f>
        <v>Energía</v>
      </c>
      <c r="D33" s="4" t="str">
        <f>Mitigación!D10</f>
        <v>Producción de Hidrógeno bajo en carbono</v>
      </c>
      <c r="E33" s="4" t="str">
        <f>Mitigación!G10</f>
        <v>Completa</v>
      </c>
      <c r="F33" s="4" t="str">
        <f>Mitigación!H10</f>
        <v>Completa</v>
      </c>
      <c r="K33" s="43" t="s">
        <v>941</v>
      </c>
      <c r="L33" s="43">
        <f>COUNTIF('Uso del suelo'!$E$59:$E$69,ParaGráficas!$L$29)</f>
        <v>0</v>
      </c>
      <c r="M33" s="43">
        <f>COUNTIF('Uso del suelo'!$E$59:$E$69,ParaGráficas!$M$29)</f>
        <v>9</v>
      </c>
      <c r="P33" s="43" t="s">
        <v>57</v>
      </c>
      <c r="Q33" s="47">
        <f>COUNTIF('Tabla de equivalencia'!$B$4:$B$348,ParaGráficas!P33)</f>
        <v>5</v>
      </c>
      <c r="R33" s="47">
        <f t="shared" si="11"/>
        <v>1</v>
      </c>
      <c r="S33" s="50" t="str">
        <f t="shared" si="12"/>
        <v/>
      </c>
    </row>
    <row r="34" spans="1:19" ht="15.75" customHeight="1" x14ac:dyDescent="0.25">
      <c r="A34" s="4">
        <f>Mitigación!A11</f>
        <v>9</v>
      </c>
      <c r="B34" s="4" t="str">
        <f>Mitigación!B11</f>
        <v>EDT9</v>
      </c>
      <c r="C34" s="4" t="str">
        <f>Mitigación!C11</f>
        <v>Energía</v>
      </c>
      <c r="D34" s="4" t="str">
        <f>Mitigación!D11</f>
        <v>Transmisión y distribución de electricidad de fuentes renovables</v>
      </c>
      <c r="E34" s="4" t="str">
        <f>Mitigación!G11</f>
        <v>Completa</v>
      </c>
      <c r="F34" s="4" t="str">
        <f>Mitigación!H11</f>
        <v>Completa</v>
      </c>
      <c r="K34" s="43" t="s">
        <v>942</v>
      </c>
      <c r="L34" s="43">
        <f>COUNTIF('Uso del suelo'!$E$74:$E$84,ParaGráficas!$L$29)</f>
        <v>0</v>
      </c>
      <c r="M34" s="43">
        <f>COUNTIF('Uso del suelo'!$E$74:$E$84,ParaGráficas!$M$29)</f>
        <v>9</v>
      </c>
      <c r="P34" s="43" t="s">
        <v>61</v>
      </c>
      <c r="Q34" s="47">
        <f>COUNTIF('Tabla de equivalencia'!$B$4:$B$348,ParaGráficas!P34)</f>
        <v>5</v>
      </c>
      <c r="R34" s="47">
        <f t="shared" si="11"/>
        <v>1</v>
      </c>
      <c r="S34" s="50" t="str">
        <f t="shared" si="12"/>
        <v/>
      </c>
    </row>
    <row r="35" spans="1:19" ht="15.75" customHeight="1" x14ac:dyDescent="0.25">
      <c r="A35" s="4">
        <f>Mitigación!A12</f>
        <v>10</v>
      </c>
      <c r="B35" s="4" t="str">
        <f>Mitigación!B12</f>
        <v>EA10</v>
      </c>
      <c r="C35" s="4" t="str">
        <f>Mitigación!C12</f>
        <v>Energía</v>
      </c>
      <c r="D35" s="4" t="str">
        <f>Mitigación!D12</f>
        <v>Almacenamiento de electricidad</v>
      </c>
      <c r="E35" s="4" t="str">
        <f>Mitigación!G12</f>
        <v>Completa</v>
      </c>
      <c r="F35" s="4" t="str">
        <f>Mitigación!H12</f>
        <v>Completa</v>
      </c>
      <c r="K35" s="43" t="s">
        <v>943</v>
      </c>
      <c r="L35" s="43">
        <f>COUNTIF('Uso del suelo'!$E$89:$E$99,ParaGráficas!$L$29)</f>
        <v>0</v>
      </c>
      <c r="M35" s="43">
        <f>COUNTIF('Uso del suelo'!$E$89:$E$99,ParaGráficas!$M$29)</f>
        <v>9</v>
      </c>
      <c r="P35" s="43" t="s">
        <v>64</v>
      </c>
      <c r="Q35" s="47">
        <f>COUNTIF('Tabla de equivalencia'!$B$4:$B$348,ParaGráficas!P35)</f>
        <v>5</v>
      </c>
      <c r="R35" s="47">
        <f t="shared" si="11"/>
        <v>1</v>
      </c>
      <c r="S35" s="50" t="str">
        <f t="shared" si="12"/>
        <v/>
      </c>
    </row>
    <row r="36" spans="1:19" ht="15.75" customHeight="1" x14ac:dyDescent="0.25">
      <c r="A36" s="4">
        <f>Mitigación!A13</f>
        <v>11</v>
      </c>
      <c r="B36" s="4" t="str">
        <f>Mitigación!B13</f>
        <v>EA11</v>
      </c>
      <c r="C36" s="4" t="str">
        <f>Mitigación!C13</f>
        <v>Energía</v>
      </c>
      <c r="D36" s="4" t="str">
        <f>Mitigación!D13</f>
        <v>Almacenamiento de energía térmica</v>
      </c>
      <c r="E36" s="4" t="str">
        <f>Mitigación!G13</f>
        <v>Completa</v>
      </c>
      <c r="F36" s="4" t="str">
        <f>Mitigación!H13</f>
        <v>Completa</v>
      </c>
      <c r="K36" s="43" t="s">
        <v>944</v>
      </c>
      <c r="L36" s="43">
        <f>COUNTIF('Uso del suelo'!$E$104:$E$114,ParaGráficas!$L$29)</f>
        <v>0</v>
      </c>
      <c r="M36" s="43">
        <f>COUNTIF('Uso del suelo'!$E$104:$E$114,ParaGráficas!$M$29)</f>
        <v>0</v>
      </c>
      <c r="P36" s="43" t="s">
        <v>659</v>
      </c>
      <c r="Q36" s="47">
        <f>COUNTIF('Tabla de equivalencia'!$B$4:$B$348,ParaGráficas!P36)</f>
        <v>5</v>
      </c>
      <c r="R36" s="47">
        <f t="shared" si="11"/>
        <v>1</v>
      </c>
      <c r="S36" s="50" t="str">
        <f t="shared" si="12"/>
        <v/>
      </c>
    </row>
    <row r="37" spans="1:19" ht="15.75" customHeight="1" x14ac:dyDescent="0.25">
      <c r="A37" s="4">
        <f>Mitigación!A14</f>
        <v>12</v>
      </c>
      <c r="B37" s="4" t="str">
        <f>Mitigación!B14</f>
        <v>EA12</v>
      </c>
      <c r="C37" s="4" t="str">
        <f>Mitigación!C14</f>
        <v>Energía</v>
      </c>
      <c r="D37" s="4" t="str">
        <f>Mitigación!D14</f>
        <v>Almacenamiento de hidrógeno bajo en carbono</v>
      </c>
      <c r="E37" s="4" t="str">
        <f>Mitigación!G14</f>
        <v>Completa</v>
      </c>
      <c r="F37" s="4" t="str">
        <f>Mitigación!H14</f>
        <v>Completa</v>
      </c>
      <c r="K37" s="43" t="s">
        <v>931</v>
      </c>
      <c r="L37" s="43">
        <f>COUNTIF('Uso del suelo'!$E$119:$E$132,ParaGráficas!$L$29)</f>
        <v>0</v>
      </c>
      <c r="M37" s="43">
        <f>COUNTIF('Uso del suelo'!$E$119:$E$132,ParaGráficas!$M$29)</f>
        <v>0</v>
      </c>
      <c r="P37" s="43" t="s">
        <v>657</v>
      </c>
      <c r="Q37" s="47">
        <f>COUNTIF('Tabla de equivalencia'!$B$4:$B$348,ParaGráficas!P37)</f>
        <v>0</v>
      </c>
      <c r="R37" s="47" t="str">
        <f t="shared" si="11"/>
        <v/>
      </c>
      <c r="S37" s="50">
        <f t="shared" si="12"/>
        <v>1</v>
      </c>
    </row>
    <row r="38" spans="1:19" ht="15.75" customHeight="1" x14ac:dyDescent="0.25">
      <c r="A38" s="4">
        <f>Mitigación!A15</f>
        <v>13</v>
      </c>
      <c r="B38" s="4" t="str">
        <f>Mitigación!B15</f>
        <v>EM13</v>
      </c>
      <c r="C38" s="4" t="str">
        <f>Mitigación!C15</f>
        <v>Energía</v>
      </c>
      <c r="D38" s="4" t="str">
        <f>Mitigación!D15</f>
        <v>Manufactura de biomasa, biocombustibles y biogás</v>
      </c>
      <c r="E38" s="4" t="str">
        <f>Mitigación!G15</f>
        <v>Completa</v>
      </c>
      <c r="F38" s="4" t="str">
        <f>Mitigación!H15</f>
        <v>Parcial</v>
      </c>
      <c r="K38" s="43" t="s">
        <v>930</v>
      </c>
      <c r="L38" s="43">
        <f>COUNTIF('Uso del suelo'!$E$137:$E$146,ParaGráficas!$L$29)</f>
        <v>0</v>
      </c>
      <c r="M38" s="43">
        <f>COUNTIF('Uso del suelo'!$E$137:$E$146,ParaGráficas!$M$29)</f>
        <v>0</v>
      </c>
      <c r="P38" s="43" t="s">
        <v>66</v>
      </c>
      <c r="Q38" s="47">
        <f>COUNTIF('Tabla de equivalencia'!$B$4:$B$348,ParaGráficas!P38)</f>
        <v>6</v>
      </c>
      <c r="R38" s="47">
        <f t="shared" si="11"/>
        <v>1</v>
      </c>
      <c r="S38" s="50" t="str">
        <f t="shared" si="12"/>
        <v/>
      </c>
    </row>
    <row r="39" spans="1:19" ht="15.75" customHeight="1" x14ac:dyDescent="0.25">
      <c r="A39" s="4">
        <f>Mitigación!A16</f>
        <v>14</v>
      </c>
      <c r="B39" s="4" t="str">
        <f>Mitigación!B16</f>
        <v>EC14</v>
      </c>
      <c r="C39" s="4" t="str">
        <f>Mitigación!C16</f>
        <v>Energía</v>
      </c>
      <c r="D39" s="4" t="str">
        <f>Mitigación!D16</f>
        <v>Cogeneración de calor/frío y energía a partir de energía solar concentrada</v>
      </c>
      <c r="E39" s="4" t="str">
        <f>Mitigación!G16</f>
        <v>Completa</v>
      </c>
      <c r="F39" s="4" t="str">
        <f>Mitigación!H16</f>
        <v>Completa</v>
      </c>
      <c r="K39" s="43" t="s">
        <v>933</v>
      </c>
      <c r="L39" s="43">
        <f>COUNTIF('Uso del suelo'!$E$151:$E$163,ParaGráficas!$L$29)</f>
        <v>0</v>
      </c>
      <c r="M39" s="43">
        <f>COUNTIF('Uso del suelo'!$E$151:$E$163,ParaGráficas!$M$29)</f>
        <v>10</v>
      </c>
      <c r="P39" s="43" t="s">
        <v>68</v>
      </c>
      <c r="Q39" s="47">
        <f>COUNTIF('Tabla de equivalencia'!$B$4:$B$348,ParaGráficas!P39)</f>
        <v>0</v>
      </c>
      <c r="R39" s="47" t="str">
        <f t="shared" si="11"/>
        <v/>
      </c>
      <c r="S39" s="50">
        <f t="shared" si="12"/>
        <v>1</v>
      </c>
    </row>
    <row r="40" spans="1:19" ht="15.75" customHeight="1" x14ac:dyDescent="0.25">
      <c r="A40" s="4">
        <f>Mitigación!A17</f>
        <v>15</v>
      </c>
      <c r="B40" s="4" t="str">
        <f>Mitigación!B17</f>
        <v>EC15</v>
      </c>
      <c r="C40" s="4" t="str">
        <f>Mitigación!C17</f>
        <v>Energía</v>
      </c>
      <c r="D40" s="4" t="str">
        <f>Mitigación!D17</f>
        <v>Cogeneración de calor/frío y energía a partir de energía geotérmica</v>
      </c>
      <c r="E40" s="4" t="str">
        <f>Mitigación!G17</f>
        <v>Completa</v>
      </c>
      <c r="F40" s="4" t="str">
        <f>Mitigación!H17</f>
        <v>Completa</v>
      </c>
      <c r="K40" s="44" t="s">
        <v>955</v>
      </c>
      <c r="L40" s="44">
        <f>SUM(L30:L39)</f>
        <v>0</v>
      </c>
      <c r="M40" s="44">
        <f>SUM(M30:M39)</f>
        <v>71</v>
      </c>
      <c r="P40" s="43" t="s">
        <v>70</v>
      </c>
      <c r="Q40" s="47">
        <f>COUNTIF('Tabla de equivalencia'!$B$4:$B$348,ParaGráficas!P40)</f>
        <v>0</v>
      </c>
      <c r="R40" s="47" t="str">
        <f t="shared" si="11"/>
        <v/>
      </c>
      <c r="S40" s="50">
        <f t="shared" si="12"/>
        <v>1</v>
      </c>
    </row>
    <row r="41" spans="1:19" ht="15.75" customHeight="1" x14ac:dyDescent="0.25">
      <c r="A41" s="4">
        <f>Mitigación!A18</f>
        <v>16</v>
      </c>
      <c r="B41" s="4" t="str">
        <f>Mitigación!B18</f>
        <v>EC16</v>
      </c>
      <c r="C41" s="4" t="str">
        <f>Mitigación!C18</f>
        <v>Energía</v>
      </c>
      <c r="D41" s="4" t="str">
        <f>Mitigación!D18</f>
        <v>Cogeneración de calor/frío y energía a partir de biomasa, biocombustibles y biogás</v>
      </c>
      <c r="E41" s="4" t="str">
        <f>Mitigación!G18</f>
        <v>Completa</v>
      </c>
      <c r="F41" s="4" t="str">
        <f>Mitigación!H18</f>
        <v>Parcial</v>
      </c>
      <c r="K41" s="44" t="s">
        <v>956</v>
      </c>
      <c r="L41" s="45">
        <f>L40/(SUM(L40:M40))</f>
        <v>0</v>
      </c>
      <c r="M41" s="45">
        <f>M40/(SUM(L40:M40))</f>
        <v>1</v>
      </c>
      <c r="P41" s="43" t="s">
        <v>660</v>
      </c>
      <c r="Q41" s="47">
        <f>COUNTIF('Tabla de equivalencia'!$B$4:$B$348,ParaGráficas!P41)</f>
        <v>0</v>
      </c>
      <c r="R41" s="47" t="str">
        <f t="shared" si="11"/>
        <v/>
      </c>
      <c r="S41" s="50">
        <f t="shared" si="12"/>
        <v>1</v>
      </c>
    </row>
    <row r="42" spans="1:19" ht="15.75" customHeight="1" x14ac:dyDescent="0.25">
      <c r="A42" s="4">
        <f>Mitigación!A19</f>
        <v>17</v>
      </c>
      <c r="B42" s="4" t="str">
        <f>Mitigación!B19</f>
        <v>EP17</v>
      </c>
      <c r="C42" s="4" t="str">
        <f>Mitigación!C19</f>
        <v>Energía</v>
      </c>
      <c r="D42" s="4" t="str">
        <f>Mitigación!D19</f>
        <v>Producción de calor/frío y energía usando calor residual</v>
      </c>
      <c r="E42" s="4" t="str">
        <f>Mitigación!G19</f>
        <v>Completa</v>
      </c>
      <c r="F42" s="4" t="str">
        <f>Mitigación!H19</f>
        <v>Completa</v>
      </c>
      <c r="P42" s="43" t="s">
        <v>661</v>
      </c>
      <c r="Q42" s="47">
        <f>COUNTIF('Tabla de equivalencia'!$B$4:$B$348,ParaGráficas!P42)</f>
        <v>0</v>
      </c>
      <c r="R42" s="47" t="str">
        <f t="shared" si="11"/>
        <v/>
      </c>
      <c r="S42" s="50">
        <f t="shared" si="12"/>
        <v>1</v>
      </c>
    </row>
    <row r="43" spans="1:19" ht="15.75" customHeight="1" x14ac:dyDescent="0.25">
      <c r="A43" s="4">
        <f>Mitigación!A20</f>
        <v>18</v>
      </c>
      <c r="B43" s="4" t="str">
        <f>Mitigación!B20</f>
        <v>EDT18</v>
      </c>
      <c r="C43" s="4" t="str">
        <f>Mitigación!C20</f>
        <v>Energía</v>
      </c>
      <c r="D43" s="4" t="str">
        <f>Mitigación!D20</f>
        <v>Distritos térmicos</v>
      </c>
      <c r="E43" s="4" t="str">
        <f>Mitigación!G20</f>
        <v>Completa</v>
      </c>
      <c r="F43" s="4" t="str">
        <f>Mitigación!H20</f>
        <v>Completa</v>
      </c>
      <c r="P43" s="43" t="s">
        <v>73</v>
      </c>
      <c r="Q43" s="47">
        <f>COUNTIF('Tabla de equivalencia'!$B$4:$B$348,ParaGráficas!P43)</f>
        <v>3</v>
      </c>
      <c r="R43" s="47">
        <f t="shared" si="11"/>
        <v>1</v>
      </c>
      <c r="S43" s="50" t="str">
        <f t="shared" si="12"/>
        <v/>
      </c>
    </row>
    <row r="44" spans="1:19" ht="15.75" customHeight="1" x14ac:dyDescent="0.25">
      <c r="A44" s="4">
        <f>Mitigación!A21</f>
        <v>19</v>
      </c>
      <c r="B44" s="4" t="str">
        <f>Mitigación!B21</f>
        <v>C1</v>
      </c>
      <c r="C44" s="4" t="str">
        <f>Mitigación!C21</f>
        <v>Construcción</v>
      </c>
      <c r="D44" s="4" t="str">
        <f>Mitigación!D21</f>
        <v>Construcción de nuevos edificios</v>
      </c>
      <c r="E44" s="4" t="str">
        <f>Mitigación!G21</f>
        <v>Completa</v>
      </c>
      <c r="F44" s="4" t="str">
        <f>Mitigación!H21</f>
        <v>Parcial</v>
      </c>
      <c r="L44" s="46" t="s">
        <v>51</v>
      </c>
      <c r="M44" s="46" t="s">
        <v>98</v>
      </c>
      <c r="P44" s="43" t="s">
        <v>76</v>
      </c>
      <c r="Q44" s="47">
        <f>COUNTIF('Tabla de equivalencia'!$B$4:$B$348,ParaGráficas!P44)</f>
        <v>2</v>
      </c>
      <c r="R44" s="47">
        <f t="shared" si="11"/>
        <v>1</v>
      </c>
      <c r="S44" s="50" t="str">
        <f t="shared" si="12"/>
        <v/>
      </c>
    </row>
    <row r="45" spans="1:19" ht="15.75" customHeight="1" x14ac:dyDescent="0.25">
      <c r="A45" s="4">
        <f>Mitigación!A22</f>
        <v>20</v>
      </c>
      <c r="B45" s="4" t="str">
        <f>Mitigación!B22</f>
        <v>C2</v>
      </c>
      <c r="C45" s="4" t="str">
        <f>Mitigación!C22</f>
        <v>Construcción</v>
      </c>
      <c r="D45" s="4" t="str">
        <f>Mitigación!D22</f>
        <v>Renovación de edificios</v>
      </c>
      <c r="E45" s="4" t="str">
        <f>Mitigación!G22</f>
        <v>Completa</v>
      </c>
      <c r="F45" s="4" t="str">
        <f>Mitigación!H22</f>
        <v>Parcial</v>
      </c>
      <c r="K45" s="43" t="s">
        <v>269</v>
      </c>
      <c r="L45" s="47">
        <v>3</v>
      </c>
      <c r="M45" s="47">
        <v>7</v>
      </c>
      <c r="P45" s="43" t="s">
        <v>662</v>
      </c>
      <c r="Q45" s="47">
        <f>COUNTIF('Tabla de equivalencia'!$B$4:$B$348,ParaGráficas!P45)</f>
        <v>4</v>
      </c>
      <c r="R45" s="47">
        <f t="shared" si="11"/>
        <v>1</v>
      </c>
      <c r="S45" s="50" t="str">
        <f t="shared" si="12"/>
        <v/>
      </c>
    </row>
    <row r="46" spans="1:19" ht="15.75" customHeight="1" x14ac:dyDescent="0.25">
      <c r="A46" s="4">
        <f>Mitigación!A23</f>
        <v>21</v>
      </c>
      <c r="B46" s="4" t="str">
        <f>Mitigación!B23</f>
        <v>C3</v>
      </c>
      <c r="C46" s="4" t="str">
        <f>Mitigación!C23</f>
        <v>Construcción</v>
      </c>
      <c r="D46" s="4" t="str">
        <f>Mitigación!D23</f>
        <v>Adquisición y propiedad de edificios</v>
      </c>
      <c r="E46" s="4" t="str">
        <f>Mitigación!G23</f>
        <v>Completa</v>
      </c>
      <c r="F46" s="4" t="str">
        <f>Mitigación!H23</f>
        <v>Parcial</v>
      </c>
      <c r="K46" s="44" t="s">
        <v>956</v>
      </c>
      <c r="L46" s="45">
        <f>L45/(SUM(L45:M45))</f>
        <v>0.3</v>
      </c>
      <c r="M46" s="45">
        <f>M45/(SUM(L45:M45))</f>
        <v>0.7</v>
      </c>
      <c r="P46" s="43" t="s">
        <v>658</v>
      </c>
      <c r="Q46" s="47">
        <f>COUNTIF('Tabla de equivalencia'!$B$4:$B$348,ParaGráficas!P46)</f>
        <v>2</v>
      </c>
      <c r="R46" s="47">
        <f t="shared" si="11"/>
        <v>1</v>
      </c>
      <c r="S46" s="50" t="str">
        <f t="shared" si="12"/>
        <v/>
      </c>
    </row>
    <row r="47" spans="1:19" ht="15.75" customHeight="1" x14ac:dyDescent="0.25">
      <c r="A47" s="4">
        <f>Mitigación!A24</f>
        <v>22</v>
      </c>
      <c r="B47" s="4" t="str">
        <f>Mitigación!B24</f>
        <v>RC1</v>
      </c>
      <c r="C47" s="4" t="str">
        <f>Mitigación!C24</f>
        <v>Gestión de residuos y captura de emisiones</v>
      </c>
      <c r="D47" s="4" t="str">
        <f>Mitigación!D24</f>
        <v>Tratamiento de lodos de aguas residuales</v>
      </c>
      <c r="E47" s="4" t="str">
        <f>Mitigación!G24</f>
        <v>Completa</v>
      </c>
      <c r="F47" s="4" t="str">
        <f>Mitigación!H24</f>
        <v>Parcial</v>
      </c>
      <c r="P47" s="43" t="s">
        <v>78</v>
      </c>
      <c r="Q47" s="47">
        <f>COUNTIF('Tabla de equivalencia'!$B$4:$B$348,ParaGráficas!P47)</f>
        <v>1</v>
      </c>
      <c r="R47" s="47">
        <f t="shared" si="11"/>
        <v>1</v>
      </c>
      <c r="S47" s="50" t="str">
        <f t="shared" si="12"/>
        <v/>
      </c>
    </row>
    <row r="48" spans="1:19" ht="15.75" customHeight="1" x14ac:dyDescent="0.25">
      <c r="A48" s="4">
        <f>Mitigación!A25</f>
        <v>23</v>
      </c>
      <c r="B48" s="4" t="str">
        <f>Mitigación!B25</f>
        <v>RC2</v>
      </c>
      <c r="C48" s="4" t="str">
        <f>Mitigación!C25</f>
        <v>Gestión de residuos y captura de emisiones</v>
      </c>
      <c r="D48" s="4" t="str">
        <f>Mitigación!D25</f>
        <v>Recolección y transporte separado de residuos no peligrosos en la fracción segregada en origen</v>
      </c>
      <c r="E48" s="4" t="str">
        <f>Mitigación!G25</f>
        <v>Completa</v>
      </c>
      <c r="F48" s="4" t="str">
        <f>Mitigación!H25</f>
        <v>Completa</v>
      </c>
      <c r="P48" s="43" t="s">
        <v>80</v>
      </c>
      <c r="Q48" s="47">
        <f>COUNTIF('Tabla de equivalencia'!$B$4:$B$348,ParaGráficas!P48)</f>
        <v>6</v>
      </c>
      <c r="R48" s="47">
        <f t="shared" si="11"/>
        <v>1</v>
      </c>
      <c r="S48" s="50" t="str">
        <f t="shared" si="12"/>
        <v/>
      </c>
    </row>
    <row r="49" spans="1:31" ht="15.75" customHeight="1" x14ac:dyDescent="0.25">
      <c r="A49" s="4">
        <f>Mitigación!A26</f>
        <v>24</v>
      </c>
      <c r="B49" s="4" t="str">
        <f>Mitigación!B26</f>
        <v>RC3</v>
      </c>
      <c r="C49" s="4" t="str">
        <f>Mitigación!C26</f>
        <v>Gestión de residuos y captura de emisiones</v>
      </c>
      <c r="D49" s="4" t="str">
        <f>Mitigación!D26</f>
        <v>Digestión anaerobia de residuos orgánicos con captura o uso de metano</v>
      </c>
      <c r="E49" s="4" t="str">
        <f>Mitigación!G26</f>
        <v>Completa</v>
      </c>
      <c r="F49" s="4" t="str">
        <f>Mitigación!H26</f>
        <v>Parcial</v>
      </c>
      <c r="P49" s="43" t="s">
        <v>82</v>
      </c>
      <c r="Q49" s="47">
        <f>COUNTIF('Tabla de equivalencia'!$B$4:$B$348,ParaGráficas!P49)</f>
        <v>6</v>
      </c>
      <c r="R49" s="47">
        <f t="shared" si="11"/>
        <v>1</v>
      </c>
      <c r="S49" s="50" t="str">
        <f t="shared" si="12"/>
        <v/>
      </c>
      <c r="AC49" t="s">
        <v>504</v>
      </c>
      <c r="AD49" t="s">
        <v>505</v>
      </c>
      <c r="AE49" t="s">
        <v>939</v>
      </c>
    </row>
    <row r="50" spans="1:31" ht="15.75" customHeight="1" x14ac:dyDescent="0.25">
      <c r="A50" s="4">
        <f>Mitigación!A27</f>
        <v>25</v>
      </c>
      <c r="B50" s="4" t="str">
        <f>Mitigación!B27</f>
        <v>RC4</v>
      </c>
      <c r="C50" s="4" t="str">
        <f>Mitigación!C27</f>
        <v>Gestión de residuos y captura de emisiones</v>
      </c>
      <c r="D50" s="4" t="str">
        <f>Mitigación!D27</f>
        <v>Compostaje de residuos orgánicos</v>
      </c>
      <c r="E50" s="4" t="str">
        <f>Mitigación!G27</f>
        <v>Completa</v>
      </c>
      <c r="F50" s="4" t="str">
        <f>Mitigación!H27</f>
        <v>Completa</v>
      </c>
      <c r="P50" s="43" t="s">
        <v>85</v>
      </c>
      <c r="Q50" s="47">
        <f>COUNTIF('Tabla de equivalencia'!$B$4:$B$348,ParaGráficas!P50)</f>
        <v>4</v>
      </c>
      <c r="R50" s="47">
        <f t="shared" si="11"/>
        <v>1</v>
      </c>
      <c r="S50" s="50" t="str">
        <f t="shared" si="12"/>
        <v/>
      </c>
    </row>
    <row r="51" spans="1:31" ht="15.75" customHeight="1" x14ac:dyDescent="0.25">
      <c r="A51" s="4">
        <f>Mitigación!A28</f>
        <v>26</v>
      </c>
      <c r="B51" s="4" t="str">
        <f>Mitigación!B28</f>
        <v>RC5</v>
      </c>
      <c r="C51" s="4" t="str">
        <f>Mitigación!C28</f>
        <v>Gestión de residuos y captura de emisiones</v>
      </c>
      <c r="D51" s="4" t="str">
        <f>Mitigación!D28</f>
        <v>Aprovechamiento de material de residuos no peligrosos</v>
      </c>
      <c r="E51" s="4" t="str">
        <f>Mitigación!G28</f>
        <v>Completa</v>
      </c>
      <c r="F51" s="4" t="str">
        <f>Mitigación!H28</f>
        <v>Completa</v>
      </c>
      <c r="P51" s="43" t="s">
        <v>87</v>
      </c>
      <c r="Q51" s="47">
        <f>COUNTIF('Tabla de equivalencia'!$B$4:$B$348,ParaGráficas!P51)</f>
        <v>3</v>
      </c>
      <c r="R51" s="47">
        <f t="shared" si="11"/>
        <v>1</v>
      </c>
      <c r="S51" s="50" t="str">
        <f t="shared" si="12"/>
        <v/>
      </c>
    </row>
    <row r="52" spans="1:31" ht="15.75" customHeight="1" x14ac:dyDescent="0.25">
      <c r="A52" s="4">
        <f>Mitigación!A29</f>
        <v>27</v>
      </c>
      <c r="B52" s="4" t="str">
        <f>Mitigación!B29</f>
        <v>RC6</v>
      </c>
      <c r="C52" s="4" t="str">
        <f>Mitigación!C29</f>
        <v>Gestión de residuos y captura de emisiones</v>
      </c>
      <c r="D52" s="4" t="str">
        <f>Mitigación!D29</f>
        <v>Producción de energía a partir de fracciones de residuos no reciclables (tratamientos térmicos)</v>
      </c>
      <c r="E52" s="4" t="str">
        <f>Mitigación!G29</f>
        <v>Actividad Adicional</v>
      </c>
      <c r="F52" s="4" t="str">
        <f>Mitigación!H29</f>
        <v>No aplicable</v>
      </c>
      <c r="P52" s="43" t="s">
        <v>89</v>
      </c>
      <c r="Q52" s="47">
        <f>COUNTIF('Tabla de equivalencia'!$B$4:$B$348,ParaGráficas!P52)</f>
        <v>4</v>
      </c>
      <c r="R52" s="47">
        <f t="shared" si="11"/>
        <v>1</v>
      </c>
      <c r="S52" s="50" t="str">
        <f t="shared" si="12"/>
        <v/>
      </c>
    </row>
    <row r="53" spans="1:31" ht="15.75" customHeight="1" x14ac:dyDescent="0.25">
      <c r="A53" s="4">
        <f>Mitigación!A30</f>
        <v>28</v>
      </c>
      <c r="B53" s="4" t="str">
        <f>Mitigación!B30</f>
        <v>RC7</v>
      </c>
      <c r="C53" s="4" t="str">
        <f>Mitigación!C30</f>
        <v>Gestión de residuos y captura de emisiones</v>
      </c>
      <c r="D53" s="4" t="str">
        <f>Mitigación!D30</f>
        <v>Captura y utilización de gas de relleno sanitario</v>
      </c>
      <c r="E53" s="4" t="str">
        <f>Mitigación!G30</f>
        <v>Completa</v>
      </c>
      <c r="F53" s="4" t="str">
        <f>Mitigación!H30</f>
        <v>Parcial</v>
      </c>
      <c r="K53" t="s">
        <v>953</v>
      </c>
      <c r="L53">
        <v>248</v>
      </c>
      <c r="P53" s="43" t="s">
        <v>91</v>
      </c>
      <c r="Q53" s="47">
        <f>COUNTIF('Tabla de equivalencia'!$B$4:$B$348,ParaGráficas!P53)</f>
        <v>3</v>
      </c>
      <c r="R53" s="47">
        <f t="shared" si="11"/>
        <v>1</v>
      </c>
      <c r="S53" s="50" t="str">
        <f t="shared" si="12"/>
        <v/>
      </c>
    </row>
    <row r="54" spans="1:31" ht="15.75" customHeight="1" x14ac:dyDescent="0.25">
      <c r="A54" s="4">
        <f>Mitigación!A31</f>
        <v>29</v>
      </c>
      <c r="B54" s="4" t="str">
        <f>Mitigación!B31</f>
        <v>RC8</v>
      </c>
      <c r="C54" s="4" t="str">
        <f>Mitigación!C31</f>
        <v>Gestión de residuos y captura de emisiones</v>
      </c>
      <c r="D54" s="4" t="str">
        <f>Mitigación!D31</f>
        <v>Captura artificial, transporte y almacenamiento/uso de GEI de la atmósfera</v>
      </c>
      <c r="E54" s="4" t="str">
        <f>Mitigación!G31</f>
        <v>Completa</v>
      </c>
      <c r="F54" s="4" t="str">
        <f>Mitigación!H31</f>
        <v>Completa</v>
      </c>
      <c r="K54" t="s">
        <v>161</v>
      </c>
      <c r="L54">
        <f>COUNTIF('Tabla de equivalencia'!B4:B348,ParaGráficas!K54)</f>
        <v>119</v>
      </c>
      <c r="P54" s="43" t="s">
        <v>93</v>
      </c>
      <c r="Q54" s="47">
        <f>COUNTIF('Tabla de equivalencia'!$B$4:$B$348,ParaGráficas!P54)</f>
        <v>2</v>
      </c>
      <c r="R54" s="47">
        <f t="shared" si="11"/>
        <v>1</v>
      </c>
      <c r="S54" s="50" t="str">
        <f t="shared" si="12"/>
        <v/>
      </c>
    </row>
    <row r="55" spans="1:31" ht="15.75" customHeight="1" x14ac:dyDescent="0.25">
      <c r="A55" s="4">
        <f>Mitigación!A32</f>
        <v>30</v>
      </c>
      <c r="B55" s="4" t="str">
        <f>Mitigación!B32</f>
        <v>A1</v>
      </c>
      <c r="C55" s="4" t="str">
        <f>Mitigación!C32</f>
        <v>Suministro y tratamiento de agua</v>
      </c>
      <c r="D55" s="4" t="str">
        <f>Mitigación!D32</f>
        <v>Sistemas de acueducto</v>
      </c>
      <c r="E55" s="4" t="str">
        <f>Mitigación!G32</f>
        <v>Completa</v>
      </c>
      <c r="F55" s="4" t="str">
        <f>Mitigación!H32</f>
        <v>Parcial</v>
      </c>
      <c r="K55" t="s">
        <v>954</v>
      </c>
      <c r="L55">
        <f>L53-L54</f>
        <v>129</v>
      </c>
      <c r="P55" s="43" t="s">
        <v>95</v>
      </c>
      <c r="Q55" s="47">
        <f>COUNTIF('Tabla de equivalencia'!$B$4:$B$348,ParaGráficas!P55)</f>
        <v>4</v>
      </c>
      <c r="R55" s="47">
        <f t="shared" si="11"/>
        <v>1</v>
      </c>
      <c r="S55" s="50" t="str">
        <f t="shared" si="12"/>
        <v/>
      </c>
    </row>
    <row r="56" spans="1:31" ht="15.75" customHeight="1" x14ac:dyDescent="0.25">
      <c r="A56" s="4">
        <f>Mitigación!A33</f>
        <v>31</v>
      </c>
      <c r="B56" s="4" t="str">
        <f>Mitigación!B33</f>
        <v>A2</v>
      </c>
      <c r="C56" s="4" t="str">
        <f>Mitigación!C33</f>
        <v>Suministro y tratamiento de agua</v>
      </c>
      <c r="D56" s="4" t="str">
        <f>Mitigación!D33</f>
        <v>Sistemas de alcantarillado sanitario y combinados</v>
      </c>
      <c r="E56" s="4" t="str">
        <f>Mitigación!G33</f>
        <v>Completa</v>
      </c>
      <c r="F56" s="4" t="str">
        <f>Mitigación!H33</f>
        <v>Completa</v>
      </c>
      <c r="P56" s="43" t="s">
        <v>97</v>
      </c>
      <c r="Q56" s="47">
        <f>COUNTIF('Tabla de equivalencia'!$B$4:$B$348,ParaGráficas!P56)</f>
        <v>1</v>
      </c>
      <c r="R56" s="47">
        <f t="shared" si="11"/>
        <v>1</v>
      </c>
      <c r="S56" s="50" t="str">
        <f t="shared" si="12"/>
        <v/>
      </c>
    </row>
    <row r="57" spans="1:31" ht="15.75" customHeight="1" x14ac:dyDescent="0.25">
      <c r="A57" s="4">
        <f>Mitigación!A34</f>
        <v>32</v>
      </c>
      <c r="B57" s="4" t="str">
        <f>Mitigación!B34</f>
        <v>A3</v>
      </c>
      <c r="C57" s="4" t="str">
        <f>Mitigación!C34</f>
        <v>Suministro y tratamiento de agua</v>
      </c>
      <c r="D57" s="4" t="str">
        <f>Mitigación!D34</f>
        <v>Sistemas de tratamiento de aguas residuales</v>
      </c>
      <c r="E57" s="4" t="str">
        <f>Mitigación!G34</f>
        <v>Completa</v>
      </c>
      <c r="F57" s="4" t="str">
        <f>Mitigación!H34</f>
        <v>Parcial</v>
      </c>
      <c r="K57" t="s">
        <v>13</v>
      </c>
      <c r="L57">
        <f>COUNTIF('Tabla de equivalencia'!$A$4:$A$348,ParaGráficas!K57)</f>
        <v>16</v>
      </c>
      <c r="P57" s="43" t="s">
        <v>101</v>
      </c>
      <c r="Q57" s="47">
        <f>COUNTIF('Tabla de equivalencia'!$B$4:$B$348,ParaGráficas!P57)</f>
        <v>2</v>
      </c>
      <c r="R57" s="47">
        <f t="shared" si="11"/>
        <v>1</v>
      </c>
      <c r="S57" s="50" t="str">
        <f t="shared" si="12"/>
        <v/>
      </c>
    </row>
    <row r="58" spans="1:31" ht="15.75" customHeight="1" x14ac:dyDescent="0.25">
      <c r="A58" s="4">
        <f>Mitigación!A35</f>
        <v>33</v>
      </c>
      <c r="B58" s="4" t="str">
        <f>Mitigación!B35</f>
        <v>A4</v>
      </c>
      <c r="C58" s="4" t="str">
        <f>Mitigación!C35</f>
        <v>Suministro y tratamiento de agua</v>
      </c>
      <c r="D58" s="4" t="str">
        <f>Mitigación!D35</f>
        <v>Inversiones para el uso eficiente del agua</v>
      </c>
      <c r="E58" s="4" t="str">
        <f>Mitigación!G35</f>
        <v>Actividad Adicional</v>
      </c>
      <c r="F58" s="4" t="str">
        <f>Mitigación!H35</f>
        <v>No aplicable</v>
      </c>
      <c r="K58" t="s">
        <v>12</v>
      </c>
      <c r="L58">
        <f>COUNTIF('Tabla de equivalencia'!$A$4:$A$348,ParaGráficas!K58)</f>
        <v>19</v>
      </c>
      <c r="P58" s="43" t="s">
        <v>103</v>
      </c>
      <c r="Q58" s="47">
        <f>COUNTIF('Tabla de equivalencia'!$B$4:$B$348,ParaGráficas!P58)</f>
        <v>0</v>
      </c>
      <c r="R58" s="47" t="str">
        <f t="shared" si="11"/>
        <v/>
      </c>
      <c r="S58" s="50">
        <f t="shared" si="12"/>
        <v>1</v>
      </c>
    </row>
    <row r="59" spans="1:31" ht="15.75" customHeight="1" x14ac:dyDescent="0.25">
      <c r="A59" s="4">
        <f>Mitigación!A36</f>
        <v>34</v>
      </c>
      <c r="B59" s="4" t="str">
        <f>Mitigación!B36</f>
        <v>T1</v>
      </c>
      <c r="C59" s="4" t="str">
        <f>Mitigación!C36</f>
        <v>Transporte</v>
      </c>
      <c r="D59" s="4" t="str">
        <f>Mitigación!D36</f>
        <v>Transporte público urbano</v>
      </c>
      <c r="E59" s="4" t="str">
        <f>Mitigación!G36</f>
        <v>Completa</v>
      </c>
      <c r="F59" s="4" t="str">
        <f>Mitigación!H36</f>
        <v>Parcial</v>
      </c>
      <c r="K59" t="s">
        <v>14</v>
      </c>
      <c r="L59">
        <f>COUNTIF('Tabla de equivalencia'!$A$4:$A$348,ParaGráficas!K59)</f>
        <v>20</v>
      </c>
      <c r="P59" s="43" t="s">
        <v>106</v>
      </c>
      <c r="Q59" s="47">
        <f>COUNTIF('Tabla de equivalencia'!$B$4:$B$348,ParaGráficas!P59)</f>
        <v>4</v>
      </c>
      <c r="R59" s="47">
        <f t="shared" si="11"/>
        <v>1</v>
      </c>
      <c r="S59" s="50" t="str">
        <f t="shared" si="12"/>
        <v/>
      </c>
    </row>
    <row r="60" spans="1:31" ht="15.75" customHeight="1" x14ac:dyDescent="0.25">
      <c r="A60" s="4">
        <f>Mitigación!A37</f>
        <v>35</v>
      </c>
      <c r="B60" s="4" t="str">
        <f>Mitigación!B37</f>
        <v>T2</v>
      </c>
      <c r="C60" s="4" t="str">
        <f>Mitigación!C37</f>
        <v>Transporte</v>
      </c>
      <c r="D60" s="4" t="str">
        <f>Mitigación!D37</f>
        <v>Micromovilidad</v>
      </c>
      <c r="E60" s="4" t="str">
        <f>Mitigación!G37</f>
        <v>Completa</v>
      </c>
      <c r="F60" s="4" t="str">
        <f>Mitigación!H37</f>
        <v>Completa</v>
      </c>
      <c r="K60" t="s">
        <v>18</v>
      </c>
      <c r="L60">
        <f>COUNTIF('Tabla de equivalencia'!$A$4:$A$348,ParaGráficas!K60)</f>
        <v>36</v>
      </c>
      <c r="P60" s="43" t="s">
        <v>108</v>
      </c>
      <c r="Q60" s="47">
        <f>COUNTIF('Tabla de equivalencia'!$B$4:$B$348,ParaGráficas!P60)</f>
        <v>3</v>
      </c>
      <c r="R60" s="47">
        <f t="shared" si="11"/>
        <v>1</v>
      </c>
      <c r="S60" s="50" t="str">
        <f t="shared" si="12"/>
        <v/>
      </c>
    </row>
    <row r="61" spans="1:31" ht="15.75" customHeight="1" x14ac:dyDescent="0.25">
      <c r="A61" s="4">
        <f>Mitigación!A38</f>
        <v>36</v>
      </c>
      <c r="B61" s="4" t="str">
        <f>Mitigación!B38</f>
        <v>T3</v>
      </c>
      <c r="C61" s="4" t="str">
        <f>Mitigación!C38</f>
        <v>Transporte</v>
      </c>
      <c r="D61" s="4" t="str">
        <f>Mitigación!D38</f>
        <v>Infraestructura para el transporte</v>
      </c>
      <c r="E61" s="4" t="str">
        <f>Mitigación!G38</f>
        <v>Completa</v>
      </c>
      <c r="F61" s="4" t="str">
        <f>Mitigación!H38</f>
        <v>Completa</v>
      </c>
      <c r="K61" t="s">
        <v>105</v>
      </c>
      <c r="L61">
        <f>COUNTIF('Tabla de equivalencia'!$A$4:$A$348,ParaGráficas!K61)</f>
        <v>10</v>
      </c>
      <c r="P61" s="43" t="s">
        <v>110</v>
      </c>
      <c r="Q61" s="47">
        <f>COUNTIF('Tabla de equivalencia'!$B$4:$B$348,ParaGráficas!P61)</f>
        <v>2</v>
      </c>
      <c r="R61" s="47">
        <f t="shared" si="11"/>
        <v>1</v>
      </c>
      <c r="S61" s="50" t="str">
        <f t="shared" si="12"/>
        <v/>
      </c>
    </row>
    <row r="62" spans="1:31" ht="15.75" customHeight="1" x14ac:dyDescent="0.25">
      <c r="A62" s="4">
        <f>Mitigación!A39</f>
        <v>37</v>
      </c>
      <c r="B62" s="4" t="str">
        <f>Mitigación!B39</f>
        <v>T4</v>
      </c>
      <c r="C62" s="4" t="str">
        <f>Mitigación!C39</f>
        <v>Transporte</v>
      </c>
      <c r="D62" s="4" t="str">
        <f>Mitigación!D39</f>
        <v>Transporte interurbano (carga y pasajeros)</v>
      </c>
      <c r="E62" s="4" t="str">
        <f>Mitigación!G39</f>
        <v>Completa</v>
      </c>
      <c r="F62" s="4" t="str">
        <f>Mitigación!H39</f>
        <v>Parcial</v>
      </c>
      <c r="K62" t="s">
        <v>127</v>
      </c>
      <c r="L62">
        <f>COUNTIF('Tabla de equivalencia'!$A$4:$A$348,ParaGráficas!K62)</f>
        <v>4</v>
      </c>
      <c r="P62" s="43" t="s">
        <v>112</v>
      </c>
      <c r="Q62" s="47">
        <f>COUNTIF('Tabla de equivalencia'!$B$4:$B$348,ParaGráficas!P62)</f>
        <v>5</v>
      </c>
      <c r="R62" s="47">
        <f t="shared" si="11"/>
        <v>1</v>
      </c>
      <c r="S62" s="50" t="str">
        <f t="shared" si="12"/>
        <v/>
      </c>
    </row>
    <row r="63" spans="1:31" ht="15.75" customHeight="1" x14ac:dyDescent="0.25">
      <c r="A63" s="4">
        <f>Mitigación!A40</f>
        <v>38</v>
      </c>
      <c r="B63" s="4" t="str">
        <f>Mitigación!B40</f>
        <v>T5</v>
      </c>
      <c r="C63" s="4" t="str">
        <f>Mitigación!C40</f>
        <v>Transporte</v>
      </c>
      <c r="D63" s="4" t="str">
        <f>Mitigación!D40</f>
        <v>Transporte de servicio particular</v>
      </c>
      <c r="E63" s="4" t="str">
        <f>Mitigación!G40</f>
        <v>Completa</v>
      </c>
      <c r="F63" s="4" t="str">
        <f>Mitigación!H40</f>
        <v>Parcial</v>
      </c>
      <c r="K63" t="s">
        <v>16</v>
      </c>
      <c r="L63">
        <f>COUNTIF('Tabla de equivalencia'!$A$4:$A$348,ParaGráficas!K63)</f>
        <v>25</v>
      </c>
      <c r="P63" s="43" t="s">
        <v>114</v>
      </c>
      <c r="Q63" s="47">
        <f>COUNTIF('Tabla de equivalencia'!$B$4:$B$348,ParaGráficas!P63)</f>
        <v>6</v>
      </c>
      <c r="R63" s="47">
        <f t="shared" si="11"/>
        <v>1</v>
      </c>
      <c r="S63" s="50" t="str">
        <f t="shared" si="12"/>
        <v/>
      </c>
    </row>
    <row r="64" spans="1:31" ht="15.75" customHeight="1" x14ac:dyDescent="0.25">
      <c r="A64" s="4">
        <f>Mitigación!A41</f>
        <v>39</v>
      </c>
      <c r="B64" s="4" t="str">
        <f>Mitigación!B41</f>
        <v>TIC1</v>
      </c>
      <c r="C64" s="4" t="str">
        <f>Mitigación!C41</f>
        <v>Tecnologías de la información y la comunicación (TIC)</v>
      </c>
      <c r="D64" s="4" t="str">
        <f>Mitigación!D41</f>
        <v>Procesamiento de datos, hosting y actividades relacionadas</v>
      </c>
      <c r="E64" s="4" t="str">
        <f>Mitigación!G41</f>
        <v>Completa</v>
      </c>
      <c r="F64" s="4" t="str">
        <f>Mitigación!H41</f>
        <v>Parcial</v>
      </c>
      <c r="P64" s="43" t="s">
        <v>117</v>
      </c>
      <c r="Q64" s="47">
        <f>COUNTIF('Tabla de equivalencia'!$B$4:$B$348,ParaGráficas!P64)</f>
        <v>3</v>
      </c>
      <c r="R64" s="47">
        <f t="shared" si="11"/>
        <v>1</v>
      </c>
      <c r="S64" s="50" t="str">
        <f t="shared" si="12"/>
        <v/>
      </c>
    </row>
    <row r="65" spans="1:19" ht="15.75" customHeight="1" x14ac:dyDescent="0.25">
      <c r="A65" s="4">
        <f>Mitigación!A42</f>
        <v>40</v>
      </c>
      <c r="B65" s="4" t="str">
        <f>Mitigación!B42</f>
        <v>TIC2</v>
      </c>
      <c r="C65" s="4" t="str">
        <f>Mitigación!C42</f>
        <v>Tecnologías de la información y la comunicación (TIC)</v>
      </c>
      <c r="D65" s="4" t="str">
        <f>Mitigación!D42</f>
        <v>Soluciones para la reducción de GEI basadas en datos</v>
      </c>
      <c r="E65" s="4" t="str">
        <f>Mitigación!G42</f>
        <v>Completa</v>
      </c>
      <c r="F65" s="4" t="str">
        <f>Mitigación!H42</f>
        <v>Completa</v>
      </c>
      <c r="P65" s="43" t="s">
        <v>119</v>
      </c>
      <c r="Q65" s="47">
        <f>COUNTIF('Tabla de equivalencia'!$B$4:$B$348,ParaGráficas!P65)</f>
        <v>6</v>
      </c>
      <c r="R65" s="47">
        <f t="shared" si="11"/>
        <v>1</v>
      </c>
      <c r="S65" s="50" t="str">
        <f t="shared" si="12"/>
        <v/>
      </c>
    </row>
    <row r="66" spans="1:19" ht="15.75" customHeight="1" x14ac:dyDescent="0.25">
      <c r="A66" s="4">
        <f>Mitigación!A43</f>
        <v>41</v>
      </c>
      <c r="B66" s="4" t="str">
        <f>Mitigación!B43</f>
        <v>M1</v>
      </c>
      <c r="C66" s="4" t="str">
        <f>Mitigación!C43</f>
        <v>Manufactura</v>
      </c>
      <c r="D66" s="4" t="str">
        <f>Mitigación!D43</f>
        <v>Manufactura para tecnologías bajas en carbono</v>
      </c>
      <c r="E66" s="4" t="str">
        <f>Mitigación!G43</f>
        <v>Completa</v>
      </c>
      <c r="F66" s="4" t="str">
        <f>Mitigación!H43</f>
        <v>Completa</v>
      </c>
      <c r="P66" s="43" t="s">
        <v>122</v>
      </c>
      <c r="Q66" s="47">
        <f>COUNTIF('Tabla de equivalencia'!$B$4:$B$348,ParaGráficas!P66)</f>
        <v>7</v>
      </c>
      <c r="R66" s="47">
        <f t="shared" si="11"/>
        <v>1</v>
      </c>
      <c r="S66" s="50" t="str">
        <f t="shared" si="12"/>
        <v/>
      </c>
    </row>
    <row r="67" spans="1:19" ht="15.75" customHeight="1" x14ac:dyDescent="0.25">
      <c r="A67" s="4">
        <f>Mitigación!A44</f>
        <v>42</v>
      </c>
      <c r="B67" s="4" t="str">
        <f>Mitigación!B44</f>
        <v>M2</v>
      </c>
      <c r="C67" s="4" t="str">
        <f>Mitigación!C44</f>
        <v>Manufactura</v>
      </c>
      <c r="D67" s="4" t="str">
        <f>Mitigación!D44</f>
        <v>Componentes para la fabricación de cemento</v>
      </c>
      <c r="E67" s="4" t="str">
        <f>Mitigación!G44</f>
        <v>Completa</v>
      </c>
      <c r="F67" s="4" t="str">
        <f>Mitigación!H44</f>
        <v>Completa</v>
      </c>
      <c r="P67" s="43" t="s">
        <v>125</v>
      </c>
      <c r="Q67" s="47">
        <f>COUNTIF('Tabla de equivalencia'!$B$4:$B$348,ParaGráficas!P67)</f>
        <v>2</v>
      </c>
      <c r="R67" s="47">
        <f t="shared" si="11"/>
        <v>1</v>
      </c>
      <c r="S67" s="50" t="str">
        <f t="shared" si="12"/>
        <v/>
      </c>
    </row>
    <row r="68" spans="1:19" ht="15.75" customHeight="1" x14ac:dyDescent="0.25">
      <c r="A68" s="4">
        <f>Mitigación!A45</f>
        <v>43</v>
      </c>
      <c r="B68" s="4" t="str">
        <f>Mitigación!B45</f>
        <v>M3</v>
      </c>
      <c r="C68" s="4" t="str">
        <f>Mitigación!C45</f>
        <v>Manufactura</v>
      </c>
      <c r="D68" s="4" t="str">
        <f>Mitigación!D45</f>
        <v>Componentes para la fabricación de aluminio</v>
      </c>
      <c r="E68" s="4" t="str">
        <f>Mitigación!G45</f>
        <v>Completa</v>
      </c>
      <c r="F68" s="4" t="str">
        <f>Mitigación!H45</f>
        <v>Completa</v>
      </c>
      <c r="P68" s="43" t="s">
        <v>957</v>
      </c>
      <c r="Q68" s="47">
        <f>COUNTIF('Tabla de equivalencia'!$B$4:$B$348,ParaGráficas!P68)</f>
        <v>0</v>
      </c>
      <c r="R68" s="47" t="str">
        <f t="shared" si="11"/>
        <v/>
      </c>
      <c r="S68" s="50">
        <f t="shared" si="12"/>
        <v>1</v>
      </c>
    </row>
    <row r="69" spans="1:19" ht="15.75" customHeight="1" x14ac:dyDescent="0.25">
      <c r="A69" s="4">
        <f>Mitigación!A46</f>
        <v>44</v>
      </c>
      <c r="B69" s="4" t="str">
        <f>Mitigación!B46</f>
        <v>M4</v>
      </c>
      <c r="C69" s="4" t="str">
        <f>Mitigación!C46</f>
        <v>Manufactura</v>
      </c>
      <c r="D69" s="4" t="str">
        <f>Mitigación!D46</f>
        <v>Componentes para la fabricación de hierro y acero</v>
      </c>
      <c r="E69" s="4" t="str">
        <f>Mitigación!G46</f>
        <v>Completa</v>
      </c>
      <c r="F69" s="4" t="str">
        <f>Mitigación!H46</f>
        <v>Completa</v>
      </c>
      <c r="P69" s="43" t="s">
        <v>129</v>
      </c>
      <c r="Q69" s="47">
        <f>COUNTIF('Tabla de equivalencia'!$B$4:$B$348,ParaGráficas!P69)</f>
        <v>4</v>
      </c>
      <c r="R69" s="47">
        <f t="shared" si="11"/>
        <v>1</v>
      </c>
      <c r="S69" s="50" t="str">
        <f t="shared" si="12"/>
        <v/>
      </c>
    </row>
    <row r="70" spans="1:19" ht="15.75" customHeight="1" x14ac:dyDescent="0.25">
      <c r="A70" s="4">
        <f>Mitigación!A47</f>
        <v>45</v>
      </c>
      <c r="B70" s="4" t="str">
        <f>Mitigación!B47</f>
        <v>M5</v>
      </c>
      <c r="C70" s="4" t="str">
        <f>Mitigación!C47</f>
        <v>Manufactura</v>
      </c>
      <c r="D70" s="4" t="str">
        <f>Mitigación!D47</f>
        <v>Fabricación de cloro</v>
      </c>
      <c r="E70" s="4" t="str">
        <f>Mitigación!G47</f>
        <v>Completa</v>
      </c>
      <c r="F70" s="4" t="str">
        <f>Mitigación!H47</f>
        <v>Completa</v>
      </c>
      <c r="P70" s="43" t="s">
        <v>131</v>
      </c>
      <c r="Q70" s="47">
        <f>COUNTIF('Tabla de equivalencia'!$B$4:$B$348,ParaGráficas!P70)</f>
        <v>3</v>
      </c>
      <c r="R70" s="47">
        <f t="shared" si="11"/>
        <v>1</v>
      </c>
      <c r="S70" s="50" t="str">
        <f t="shared" si="12"/>
        <v/>
      </c>
    </row>
    <row r="71" spans="1:19" ht="15.75" customHeight="1" x14ac:dyDescent="0.25">
      <c r="A71" s="39">
        <f>Mitigación!A48</f>
        <v>46</v>
      </c>
      <c r="B71" s="39" t="str">
        <f>Mitigación!B48</f>
        <v>M6</v>
      </c>
      <c r="C71" s="4" t="str">
        <f>Mitigación!C48</f>
        <v>Manufactura</v>
      </c>
      <c r="D71" s="4" t="str">
        <f>Mitigación!D48</f>
        <v>Componentes para la fabricación de productos químicos de base orgánica</v>
      </c>
      <c r="E71" s="4" t="str">
        <f>Mitigación!G48</f>
        <v>Completa</v>
      </c>
      <c r="F71" s="4" t="str">
        <f>Mitigación!H48</f>
        <v>Parcial</v>
      </c>
      <c r="P71" s="43" t="s">
        <v>135</v>
      </c>
      <c r="Q71" s="47">
        <f>COUNTIF('Tabla de equivalencia'!$B$4:$B$348,ParaGráficas!P71)</f>
        <v>9</v>
      </c>
      <c r="R71" s="47">
        <f t="shared" si="11"/>
        <v>1</v>
      </c>
      <c r="S71" s="50" t="str">
        <f t="shared" si="12"/>
        <v/>
      </c>
    </row>
    <row r="72" spans="1:19" ht="15.75" customHeight="1" x14ac:dyDescent="0.25">
      <c r="A72" s="40">
        <f>Mitigación!A49</f>
        <v>47</v>
      </c>
      <c r="B72" s="40" t="str">
        <f>Mitigación!B49</f>
        <v>M7</v>
      </c>
      <c r="C72" s="4" t="str">
        <f>Mitigación!C49</f>
        <v>Manufactura</v>
      </c>
      <c r="D72" s="4" t="str">
        <f>Mitigación!D49</f>
        <v>Componentes involucrados en la fabricación de plásticos en forma primaria</v>
      </c>
      <c r="E72" s="4" t="str">
        <f>Mitigación!G49</f>
        <v>Completa</v>
      </c>
      <c r="F72" s="4" t="str">
        <f>Mitigación!H49</f>
        <v>Parcial</v>
      </c>
      <c r="P72" s="43" t="s">
        <v>137</v>
      </c>
      <c r="Q72" s="47">
        <f>COUNTIF('Tabla de equivalencia'!$B$4:$B$348,ParaGráficas!P72)</f>
        <v>3</v>
      </c>
      <c r="R72" s="47">
        <f t="shared" si="11"/>
        <v>1</v>
      </c>
      <c r="S72" s="50" t="str">
        <f t="shared" si="12"/>
        <v/>
      </c>
    </row>
    <row r="73" spans="1:19" ht="15.75" customHeight="1" x14ac:dyDescent="0.2">
      <c r="P73" s="43" t="s">
        <v>139</v>
      </c>
      <c r="Q73" s="47">
        <f>COUNTIF('Tabla de equivalencia'!$B$4:$B$348,ParaGráficas!P73)</f>
        <v>8</v>
      </c>
      <c r="R73" s="47">
        <f t="shared" si="11"/>
        <v>1</v>
      </c>
      <c r="S73" s="50" t="str">
        <f t="shared" si="12"/>
        <v/>
      </c>
    </row>
    <row r="74" spans="1:19" ht="15.75" customHeight="1" x14ac:dyDescent="0.2">
      <c r="P74" s="43" t="s">
        <v>141</v>
      </c>
      <c r="Q74" s="47">
        <f>COUNTIF('Tabla de equivalencia'!$B$4:$B$348,ParaGráficas!P74)</f>
        <v>3</v>
      </c>
      <c r="R74" s="47">
        <f t="shared" si="11"/>
        <v>1</v>
      </c>
      <c r="S74" s="50" t="str">
        <f t="shared" si="12"/>
        <v/>
      </c>
    </row>
    <row r="75" spans="1:19" ht="15.75" customHeight="1" x14ac:dyDescent="0.2">
      <c r="P75" s="43" t="s">
        <v>143</v>
      </c>
      <c r="Q75" s="47">
        <f>COUNTIF('Tabla de equivalencia'!$B$4:$B$348,ParaGráficas!P75)</f>
        <v>3</v>
      </c>
      <c r="R75" s="47">
        <f t="shared" si="11"/>
        <v>1</v>
      </c>
      <c r="S75" s="50" t="str">
        <f t="shared" si="12"/>
        <v/>
      </c>
    </row>
    <row r="76" spans="1:19" ht="15.75" customHeight="1" x14ac:dyDescent="0.2">
      <c r="P76" s="48" t="s">
        <v>144</v>
      </c>
      <c r="Q76" s="51">
        <f>COUNTIF('Tabla de equivalencia'!$B$4:$B$348,ParaGráficas!P76)</f>
        <v>4</v>
      </c>
      <c r="R76" s="51">
        <f t="shared" si="11"/>
        <v>1</v>
      </c>
      <c r="S76" s="50" t="str">
        <f t="shared" si="12"/>
        <v/>
      </c>
    </row>
    <row r="77" spans="1:19" ht="15.75" customHeight="1" x14ac:dyDescent="0.2">
      <c r="O77" s="44" t="s">
        <v>955</v>
      </c>
      <c r="P77" s="44">
        <v>47</v>
      </c>
      <c r="Q77" s="44"/>
      <c r="R77" s="44">
        <f>SUM(R30:R76)</f>
        <v>40</v>
      </c>
      <c r="S77" s="44">
        <f>SUM(S30:S76)</f>
        <v>7</v>
      </c>
    </row>
    <row r="78" spans="1:19" ht="15.75" customHeight="1" x14ac:dyDescent="0.2">
      <c r="O78" s="44" t="s">
        <v>956</v>
      </c>
      <c r="P78" s="45">
        <f>P77/$P$77</f>
        <v>1</v>
      </c>
      <c r="Q78" s="45"/>
      <c r="R78" s="45">
        <f>R77/$P$77</f>
        <v>0.85106382978723405</v>
      </c>
      <c r="S78" s="45">
        <f>S77/$P$77</f>
        <v>0.14893617021276595</v>
      </c>
    </row>
    <row r="79" spans="1:19" ht="15.75" customHeight="1" x14ac:dyDescent="0.2"/>
    <row r="80" spans="1:19" ht="15.75" customHeight="1" x14ac:dyDescent="0.2"/>
    <row r="81" spans="18:19" ht="15.75" customHeight="1" x14ac:dyDescent="0.2"/>
    <row r="82" spans="18:19" ht="15.75" customHeight="1" x14ac:dyDescent="0.2">
      <c r="R82" s="43" t="s">
        <v>958</v>
      </c>
      <c r="S82" s="43" t="s">
        <v>959</v>
      </c>
    </row>
    <row r="83" spans="18:19" ht="15.75" customHeight="1" x14ac:dyDescent="0.2">
      <c r="R83" s="45">
        <f>R78</f>
        <v>0.85106382978723405</v>
      </c>
      <c r="S83" s="45">
        <f>S78</f>
        <v>0.14893617021276595</v>
      </c>
    </row>
    <row r="84" spans="18:19" ht="15.75" customHeight="1" x14ac:dyDescent="0.2"/>
    <row r="85" spans="18:19" ht="15.75" customHeight="1" x14ac:dyDescent="0.2"/>
    <row r="86" spans="18:19" ht="15.75" customHeight="1" x14ac:dyDescent="0.2"/>
    <row r="87" spans="18:19" ht="15.75" customHeight="1" x14ac:dyDescent="0.2"/>
    <row r="88" spans="18:19" ht="15.75" customHeight="1" x14ac:dyDescent="0.2"/>
    <row r="89" spans="18:19" ht="15.75" customHeight="1" x14ac:dyDescent="0.2"/>
    <row r="90" spans="18:19" ht="15.75" customHeight="1" x14ac:dyDescent="0.2"/>
    <row r="91" spans="18:19" ht="15.75" customHeight="1" x14ac:dyDescent="0.2"/>
    <row r="92" spans="18:19" ht="15.75" customHeight="1" x14ac:dyDescent="0.2"/>
    <row r="93" spans="18:19" ht="15.75" customHeight="1" x14ac:dyDescent="0.2"/>
    <row r="94" spans="18:19" ht="15.75" customHeight="1" x14ac:dyDescent="0.2"/>
    <row r="95" spans="18:19" ht="15.75" customHeight="1" x14ac:dyDescent="0.2"/>
    <row r="96" spans="18: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mergeCells count="5">
    <mergeCell ref="L2:N2"/>
    <mergeCell ref="Q2:S2"/>
    <mergeCell ref="A24:F24"/>
    <mergeCell ref="L16:N16"/>
    <mergeCell ref="Q16:R16"/>
  </mergeCells>
  <pageMargins left="0.7" right="0.7" top="0.75" bottom="0.75" header="0" footer="0"/>
  <pageSetup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outlinePr summaryBelow="0" summaryRight="0"/>
  </sheetPr>
  <dimension ref="A1:C1000"/>
  <sheetViews>
    <sheetView showGridLines="0" workbookViewId="0">
      <selection sqref="A1:J1"/>
    </sheetView>
  </sheetViews>
  <sheetFormatPr baseColWidth="10" defaultColWidth="12.625" defaultRowHeight="15" customHeight="1" x14ac:dyDescent="0.2"/>
  <cols>
    <col min="1" max="1" width="32" customWidth="1"/>
    <col min="2" max="2" width="14.625" customWidth="1"/>
    <col min="3" max="6" width="12.625" customWidth="1"/>
  </cols>
  <sheetData>
    <row r="1" spans="1:3" ht="15" customHeight="1" x14ac:dyDescent="0.2">
      <c r="A1" s="221" t="s">
        <v>26</v>
      </c>
      <c r="B1" s="226" t="s">
        <v>508</v>
      </c>
    </row>
    <row r="2" spans="1:3" ht="15" customHeight="1" x14ac:dyDescent="0.2">
      <c r="A2" s="224" t="s">
        <v>12</v>
      </c>
      <c r="B2" s="607">
        <v>18</v>
      </c>
    </row>
    <row r="3" spans="1:3" x14ac:dyDescent="0.25">
      <c r="A3" s="227" t="s">
        <v>14</v>
      </c>
      <c r="B3" s="610">
        <v>8</v>
      </c>
      <c r="C3" s="1" t="s">
        <v>509</v>
      </c>
    </row>
    <row r="4" spans="1:3" ht="15" customHeight="1" x14ac:dyDescent="0.2">
      <c r="A4" s="227" t="s">
        <v>18</v>
      </c>
      <c r="B4" s="610">
        <v>7</v>
      </c>
    </row>
    <row r="5" spans="1:3" ht="15" customHeight="1" x14ac:dyDescent="0.2">
      <c r="A5" s="227" t="s">
        <v>16</v>
      </c>
      <c r="B5" s="610">
        <v>5</v>
      </c>
    </row>
    <row r="6" spans="1:3" ht="15" customHeight="1" x14ac:dyDescent="0.2">
      <c r="A6" s="227" t="s">
        <v>105</v>
      </c>
      <c r="B6" s="610">
        <v>4</v>
      </c>
    </row>
    <row r="7" spans="1:3" ht="15" customHeight="1" x14ac:dyDescent="0.2">
      <c r="A7" s="227" t="s">
        <v>13</v>
      </c>
      <c r="B7" s="610">
        <v>3</v>
      </c>
    </row>
    <row r="8" spans="1:3" ht="15" customHeight="1" x14ac:dyDescent="0.2">
      <c r="A8" s="227" t="s">
        <v>127</v>
      </c>
      <c r="B8" s="610">
        <v>2</v>
      </c>
    </row>
    <row r="9" spans="1:3" ht="15" customHeight="1" x14ac:dyDescent="0.2">
      <c r="A9" s="228" t="s">
        <v>968</v>
      </c>
      <c r="B9" s="613">
        <v>47</v>
      </c>
    </row>
    <row r="11" spans="1:3" x14ac:dyDescent="0.25">
      <c r="A11" s="1" t="s">
        <v>510</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summaryRight="0"/>
    <pageSetUpPr fitToPage="1"/>
  </sheetPr>
  <dimension ref="B1:N1001"/>
  <sheetViews>
    <sheetView showGridLines="0" zoomScale="80" zoomScaleNormal="80" workbookViewId="0">
      <selection activeCell="F5" sqref="F5"/>
    </sheetView>
  </sheetViews>
  <sheetFormatPr baseColWidth="10" defaultColWidth="12.625" defaultRowHeight="15" customHeight="1" x14ac:dyDescent="0.2"/>
  <cols>
    <col min="1" max="1" width="5.875" style="165" customWidth="1"/>
    <col min="2" max="10" width="36.5" style="165" customWidth="1"/>
    <col min="11" max="11" width="24.5" style="165" customWidth="1"/>
    <col min="12" max="12" width="36.5" style="165" customWidth="1"/>
    <col min="13" max="13" width="12.625" style="165" customWidth="1"/>
    <col min="14" max="14" width="21.875" style="165" customWidth="1"/>
    <col min="15" max="16384" width="12.625" style="165"/>
  </cols>
  <sheetData>
    <row r="1" spans="2:14" ht="14.25" customHeight="1" x14ac:dyDescent="0.2">
      <c r="B1" s="234" t="s">
        <v>11</v>
      </c>
      <c r="C1" s="235"/>
      <c r="D1" s="235"/>
      <c r="E1" s="235"/>
      <c r="F1" s="235"/>
      <c r="G1" s="235"/>
      <c r="H1" s="235"/>
      <c r="I1" s="235"/>
      <c r="J1" s="235"/>
      <c r="K1" s="235"/>
      <c r="L1" s="235"/>
      <c r="N1" s="69"/>
    </row>
    <row r="2" spans="2:14" ht="14.25" customHeight="1" x14ac:dyDescent="0.2">
      <c r="B2" s="237" t="s">
        <v>12</v>
      </c>
      <c r="C2" s="238" t="s">
        <v>13</v>
      </c>
      <c r="D2" s="239" t="s">
        <v>14</v>
      </c>
      <c r="E2" s="240" t="s">
        <v>15</v>
      </c>
      <c r="F2" s="241" t="s">
        <v>16</v>
      </c>
      <c r="G2" s="242" t="s">
        <v>17</v>
      </c>
      <c r="H2" s="243" t="s">
        <v>18</v>
      </c>
      <c r="I2" s="236" t="s">
        <v>937</v>
      </c>
      <c r="J2" s="236"/>
      <c r="K2" s="236"/>
      <c r="L2" s="236"/>
      <c r="N2" s="69"/>
    </row>
    <row r="3" spans="2:14" ht="14.25" customHeight="1" x14ac:dyDescent="0.2">
      <c r="B3" s="237"/>
      <c r="C3" s="238"/>
      <c r="D3" s="239"/>
      <c r="E3" s="240"/>
      <c r="F3" s="241"/>
      <c r="G3" s="242"/>
      <c r="H3" s="243"/>
      <c r="I3" s="166" t="s">
        <v>945</v>
      </c>
      <c r="J3" s="166" t="s">
        <v>269</v>
      </c>
      <c r="K3" s="231" t="s">
        <v>934</v>
      </c>
      <c r="L3" s="232"/>
      <c r="N3" s="69"/>
    </row>
    <row r="4" spans="2:14" s="69" customFormat="1" ht="45" x14ac:dyDescent="0.2">
      <c r="B4" s="167" t="s">
        <v>19</v>
      </c>
      <c r="C4" s="168" t="s">
        <v>564</v>
      </c>
      <c r="D4" s="169" t="s">
        <v>578</v>
      </c>
      <c r="E4" s="170" t="s">
        <v>605</v>
      </c>
      <c r="F4" s="171" t="s">
        <v>615</v>
      </c>
      <c r="G4" s="172" t="s">
        <v>630</v>
      </c>
      <c r="H4" s="173" t="s">
        <v>636</v>
      </c>
      <c r="I4" s="174" t="s">
        <v>936</v>
      </c>
      <c r="J4" s="174" t="s">
        <v>1073</v>
      </c>
      <c r="K4" s="229" t="s">
        <v>944</v>
      </c>
      <c r="L4" s="174" t="s">
        <v>823</v>
      </c>
    </row>
    <row r="5" spans="2:14" s="69" customFormat="1" ht="45" x14ac:dyDescent="0.2">
      <c r="B5" s="175" t="s">
        <v>20</v>
      </c>
      <c r="C5" s="176" t="s">
        <v>572</v>
      </c>
      <c r="D5" s="177" t="s">
        <v>965</v>
      </c>
      <c r="E5" s="178" t="s">
        <v>608</v>
      </c>
      <c r="F5" s="179" t="s">
        <v>618</v>
      </c>
      <c r="G5" s="180" t="s">
        <v>633</v>
      </c>
      <c r="H5" s="181" t="s">
        <v>640</v>
      </c>
      <c r="I5" s="182"/>
      <c r="J5" s="174" t="s">
        <v>1074</v>
      </c>
      <c r="K5" s="230"/>
      <c r="L5" s="174" t="s">
        <v>845</v>
      </c>
    </row>
    <row r="6" spans="2:14" s="69" customFormat="1" ht="32.1" customHeight="1" x14ac:dyDescent="0.2">
      <c r="B6" s="175" t="s">
        <v>21</v>
      </c>
      <c r="C6" s="176" t="s">
        <v>575</v>
      </c>
      <c r="D6" s="177" t="s">
        <v>585</v>
      </c>
      <c r="E6" s="178" t="s">
        <v>611</v>
      </c>
      <c r="F6" s="179" t="s">
        <v>619</v>
      </c>
      <c r="G6" s="68"/>
      <c r="H6" s="181" t="s">
        <v>643</v>
      </c>
      <c r="I6" s="182"/>
      <c r="J6" s="174" t="s">
        <v>1075</v>
      </c>
      <c r="K6" s="233" t="s">
        <v>1078</v>
      </c>
      <c r="L6" s="233"/>
    </row>
    <row r="7" spans="2:14" s="69" customFormat="1" ht="30" x14ac:dyDescent="0.2">
      <c r="B7" s="175" t="s">
        <v>22</v>
      </c>
      <c r="C7" s="182"/>
      <c r="D7" s="177" t="s">
        <v>589</v>
      </c>
      <c r="E7" s="178" t="s">
        <v>613</v>
      </c>
      <c r="F7" s="179" t="s">
        <v>624</v>
      </c>
      <c r="G7" s="68"/>
      <c r="H7" s="181" t="s">
        <v>646</v>
      </c>
      <c r="I7" s="182"/>
      <c r="J7" s="174" t="s">
        <v>1076</v>
      </c>
      <c r="K7" s="233" t="s">
        <v>1145</v>
      </c>
      <c r="L7" s="233"/>
    </row>
    <row r="8" spans="2:14" s="69" customFormat="1" ht="30" x14ac:dyDescent="0.2">
      <c r="B8" s="175" t="s">
        <v>23</v>
      </c>
      <c r="C8" s="182"/>
      <c r="D8" s="177" t="s">
        <v>592</v>
      </c>
      <c r="E8" s="182"/>
      <c r="F8" s="179" t="s">
        <v>626</v>
      </c>
      <c r="G8" s="68"/>
      <c r="H8" s="181" t="s">
        <v>650</v>
      </c>
      <c r="I8" s="182"/>
      <c r="J8" s="174" t="s">
        <v>1077</v>
      </c>
      <c r="K8" s="233" t="s">
        <v>1079</v>
      </c>
      <c r="L8" s="233"/>
    </row>
    <row r="9" spans="2:14" s="69" customFormat="1" ht="45" x14ac:dyDescent="0.2">
      <c r="B9" s="175" t="s">
        <v>24</v>
      </c>
      <c r="C9" s="182"/>
      <c r="D9" s="177" t="s">
        <v>594</v>
      </c>
      <c r="E9" s="182"/>
      <c r="F9" s="68"/>
      <c r="G9" s="68"/>
      <c r="H9" s="181" t="s">
        <v>652</v>
      </c>
      <c r="I9" s="182"/>
      <c r="J9" s="182"/>
      <c r="K9" s="182"/>
      <c r="L9" s="182"/>
    </row>
    <row r="10" spans="2:14" s="69" customFormat="1" ht="33" customHeight="1" x14ac:dyDescent="0.2">
      <c r="B10" s="175" t="s">
        <v>528</v>
      </c>
      <c r="C10" s="182"/>
      <c r="D10" s="177" t="s">
        <v>596</v>
      </c>
      <c r="E10" s="182"/>
      <c r="F10" s="68"/>
      <c r="G10" s="68"/>
      <c r="H10" s="181" t="s">
        <v>654</v>
      </c>
      <c r="I10" s="182"/>
      <c r="J10" s="182"/>
      <c r="K10" s="182"/>
      <c r="L10" s="182"/>
    </row>
    <row r="11" spans="2:14" s="69" customFormat="1" ht="30" x14ac:dyDescent="0.2">
      <c r="B11" s="175" t="s">
        <v>533</v>
      </c>
      <c r="C11" s="182"/>
      <c r="D11" s="177" t="s">
        <v>599</v>
      </c>
      <c r="E11" s="182"/>
      <c r="F11" s="68"/>
      <c r="G11" s="68"/>
      <c r="H11" s="182"/>
      <c r="I11" s="182"/>
      <c r="J11" s="182"/>
      <c r="K11" s="182"/>
      <c r="L11" s="68"/>
    </row>
    <row r="12" spans="2:14" s="69" customFormat="1" ht="30" x14ac:dyDescent="0.2">
      <c r="B12" s="175" t="s">
        <v>536</v>
      </c>
      <c r="C12" s="182"/>
      <c r="D12" s="182"/>
      <c r="E12" s="182"/>
      <c r="F12" s="68"/>
      <c r="G12" s="68"/>
      <c r="H12" s="68"/>
      <c r="I12" s="68"/>
      <c r="J12" s="68"/>
      <c r="K12" s="68"/>
      <c r="L12" s="68"/>
    </row>
    <row r="13" spans="2:14" s="69" customFormat="1" x14ac:dyDescent="0.2">
      <c r="B13" s="175" t="s">
        <v>539</v>
      </c>
      <c r="C13" s="182"/>
      <c r="D13" s="68"/>
      <c r="E13" s="68"/>
      <c r="F13" s="68"/>
      <c r="G13" s="68"/>
      <c r="H13" s="68"/>
      <c r="I13" s="68"/>
      <c r="J13" s="68"/>
      <c r="K13" s="68"/>
      <c r="L13" s="68"/>
    </row>
    <row r="14" spans="2:14" s="69" customFormat="1" x14ac:dyDescent="0.2">
      <c r="B14" s="175" t="s">
        <v>541</v>
      </c>
      <c r="C14" s="182"/>
      <c r="D14" s="68"/>
      <c r="E14" s="68"/>
      <c r="F14" s="68"/>
      <c r="G14" s="68"/>
      <c r="H14" s="68"/>
      <c r="I14" s="68"/>
      <c r="J14" s="68"/>
      <c r="K14" s="68"/>
      <c r="L14" s="68"/>
    </row>
    <row r="15" spans="2:14" s="69" customFormat="1" ht="30" x14ac:dyDescent="0.2">
      <c r="B15" s="175" t="s">
        <v>544</v>
      </c>
      <c r="C15" s="182"/>
      <c r="D15" s="68"/>
      <c r="E15" s="68"/>
      <c r="F15" s="68"/>
      <c r="G15" s="68"/>
      <c r="H15" s="68"/>
      <c r="I15" s="68"/>
      <c r="J15" s="68"/>
      <c r="K15" s="68"/>
      <c r="L15" s="68"/>
    </row>
    <row r="16" spans="2:14" s="69" customFormat="1" ht="30" x14ac:dyDescent="0.2">
      <c r="B16" s="175" t="s">
        <v>547</v>
      </c>
      <c r="C16" s="182"/>
      <c r="D16" s="68"/>
      <c r="E16" s="68"/>
      <c r="F16" s="68"/>
      <c r="G16" s="68"/>
      <c r="H16" s="68"/>
      <c r="I16" s="68"/>
      <c r="J16" s="68"/>
      <c r="K16" s="68"/>
      <c r="L16" s="68"/>
    </row>
    <row r="17" spans="2:14" s="69" customFormat="1" ht="30" x14ac:dyDescent="0.2">
      <c r="B17" s="175" t="s">
        <v>549</v>
      </c>
      <c r="C17" s="182"/>
      <c r="D17" s="68"/>
      <c r="E17" s="68"/>
      <c r="F17" s="68"/>
      <c r="G17" s="68"/>
      <c r="H17" s="68"/>
      <c r="I17" s="68"/>
      <c r="J17" s="68"/>
      <c r="K17" s="68"/>
      <c r="L17" s="68"/>
    </row>
    <row r="18" spans="2:14" s="69" customFormat="1" ht="30" x14ac:dyDescent="0.2">
      <c r="B18" s="175" t="s">
        <v>552</v>
      </c>
      <c r="C18" s="68"/>
      <c r="D18" s="68"/>
      <c r="E18" s="68"/>
      <c r="F18" s="68"/>
      <c r="G18" s="68"/>
      <c r="H18" s="68"/>
      <c r="I18" s="68"/>
      <c r="J18" s="68"/>
      <c r="K18" s="68"/>
      <c r="L18" s="68"/>
    </row>
    <row r="19" spans="2:14" s="69" customFormat="1" ht="30" x14ac:dyDescent="0.2">
      <c r="B19" s="175" t="s">
        <v>556</v>
      </c>
      <c r="C19" s="68"/>
      <c r="D19" s="68"/>
      <c r="E19" s="68"/>
      <c r="F19" s="68"/>
      <c r="G19" s="68"/>
      <c r="H19" s="68"/>
      <c r="I19" s="68"/>
      <c r="J19" s="68"/>
      <c r="K19" s="68"/>
      <c r="L19" s="68"/>
    </row>
    <row r="20" spans="2:14" s="69" customFormat="1" ht="30" x14ac:dyDescent="0.2">
      <c r="B20" s="175" t="s">
        <v>559</v>
      </c>
      <c r="C20" s="68"/>
      <c r="D20" s="68"/>
      <c r="E20" s="68"/>
      <c r="F20" s="68"/>
      <c r="G20" s="68"/>
      <c r="H20" s="68"/>
      <c r="I20" s="68"/>
      <c r="J20" s="68"/>
      <c r="K20" s="68"/>
      <c r="L20" s="68"/>
    </row>
    <row r="21" spans="2:14" s="69" customFormat="1" x14ac:dyDescent="0.2">
      <c r="B21" s="175" t="s">
        <v>562</v>
      </c>
      <c r="C21" s="68"/>
      <c r="D21" s="68"/>
      <c r="E21" s="68"/>
      <c r="F21" s="68"/>
      <c r="G21" s="68"/>
      <c r="H21" s="68"/>
      <c r="I21" s="68"/>
      <c r="J21" s="68"/>
      <c r="K21" s="68"/>
      <c r="L21" s="68"/>
    </row>
    <row r="22" spans="2:14" s="69" customFormat="1" ht="14.25" customHeight="1" x14ac:dyDescent="0.2">
      <c r="B22" s="68"/>
      <c r="C22" s="68"/>
      <c r="D22" s="68"/>
      <c r="E22" s="68"/>
      <c r="F22" s="68"/>
      <c r="G22" s="68"/>
      <c r="H22" s="68"/>
      <c r="I22" s="68"/>
      <c r="J22" s="68"/>
      <c r="K22" s="68"/>
    </row>
    <row r="23" spans="2:14" ht="14.25" customHeight="1" x14ac:dyDescent="0.2">
      <c r="B23" s="68"/>
      <c r="C23" s="68"/>
      <c r="D23" s="68"/>
      <c r="E23" s="68"/>
      <c r="F23" s="68"/>
      <c r="G23" s="68"/>
      <c r="H23" s="68"/>
      <c r="I23" s="68"/>
      <c r="J23" s="68"/>
      <c r="K23" s="68"/>
      <c r="N23" s="69"/>
    </row>
    <row r="24" spans="2:14" ht="14.25" customHeight="1" x14ac:dyDescent="0.2">
      <c r="B24" s="68"/>
      <c r="C24" s="68"/>
      <c r="D24" s="69"/>
      <c r="E24" s="68"/>
      <c r="F24" s="68"/>
      <c r="G24" s="68"/>
      <c r="H24" s="68"/>
      <c r="I24" s="68"/>
      <c r="J24" s="68"/>
      <c r="K24" s="68"/>
      <c r="N24" s="69"/>
    </row>
    <row r="25" spans="2:14" ht="14.25" customHeight="1" x14ac:dyDescent="0.2">
      <c r="B25" s="68"/>
      <c r="C25" s="68"/>
      <c r="D25" s="68"/>
      <c r="E25" s="68"/>
      <c r="F25" s="68"/>
      <c r="G25" s="68"/>
      <c r="H25" s="68"/>
      <c r="I25" s="68"/>
      <c r="J25" s="68"/>
      <c r="K25" s="68"/>
      <c r="N25" s="69"/>
    </row>
    <row r="26" spans="2:14" ht="14.25" customHeight="1" x14ac:dyDescent="0.2">
      <c r="B26" s="68"/>
      <c r="C26" s="68"/>
      <c r="D26" s="68"/>
      <c r="E26" s="68"/>
      <c r="F26" s="68"/>
      <c r="G26" s="68"/>
      <c r="H26" s="68"/>
      <c r="I26" s="68"/>
      <c r="J26" s="68"/>
      <c r="K26" s="68"/>
      <c r="N26" s="69"/>
    </row>
    <row r="27" spans="2:14" ht="14.25" customHeight="1" x14ac:dyDescent="0.2">
      <c r="B27" s="68"/>
      <c r="C27" s="68"/>
      <c r="D27" s="68"/>
      <c r="E27" s="68"/>
      <c r="F27" s="68"/>
      <c r="G27" s="68"/>
      <c r="H27" s="68"/>
      <c r="I27" s="68"/>
      <c r="J27" s="68"/>
      <c r="K27" s="68"/>
      <c r="N27" s="69"/>
    </row>
    <row r="28" spans="2:14" ht="14.25" customHeight="1" x14ac:dyDescent="0.2">
      <c r="B28" s="68"/>
      <c r="C28" s="68"/>
      <c r="D28" s="68"/>
      <c r="E28" s="68"/>
      <c r="F28" s="68"/>
      <c r="G28" s="68"/>
      <c r="H28" s="68"/>
      <c r="I28" s="68"/>
      <c r="J28" s="68"/>
      <c r="K28" s="68"/>
      <c r="N28" s="69"/>
    </row>
    <row r="29" spans="2:14" ht="14.25" customHeight="1" x14ac:dyDescent="0.2">
      <c r="B29" s="68"/>
      <c r="C29" s="68"/>
      <c r="D29" s="68"/>
      <c r="E29" s="68"/>
      <c r="F29" s="68"/>
      <c r="G29" s="68"/>
      <c r="H29" s="68"/>
      <c r="I29" s="68"/>
      <c r="J29" s="68"/>
      <c r="K29" s="68"/>
      <c r="N29" s="69"/>
    </row>
    <row r="30" spans="2:14" ht="14.25" customHeight="1" x14ac:dyDescent="0.2">
      <c r="B30" s="68"/>
      <c r="C30" s="68"/>
      <c r="D30" s="68"/>
      <c r="E30" s="68"/>
      <c r="F30" s="68"/>
      <c r="G30" s="68"/>
      <c r="H30" s="68"/>
      <c r="I30" s="68"/>
      <c r="J30" s="68"/>
      <c r="K30" s="68"/>
      <c r="N30" s="69"/>
    </row>
    <row r="31" spans="2:14" ht="14.25" customHeight="1" x14ac:dyDescent="0.2">
      <c r="B31" s="68"/>
      <c r="C31" s="68"/>
      <c r="D31" s="68"/>
      <c r="E31" s="68"/>
      <c r="F31" s="68"/>
      <c r="G31" s="68"/>
      <c r="H31" s="68"/>
      <c r="I31" s="68"/>
      <c r="J31" s="68"/>
      <c r="K31" s="68"/>
      <c r="N31" s="69"/>
    </row>
    <row r="32" spans="2:14" ht="14.25" customHeight="1" x14ac:dyDescent="0.2">
      <c r="B32" s="68"/>
      <c r="C32" s="68"/>
      <c r="D32" s="68"/>
      <c r="E32" s="68"/>
      <c r="F32" s="68"/>
      <c r="G32" s="68"/>
      <c r="H32" s="68"/>
      <c r="I32" s="68"/>
      <c r="J32" s="68"/>
      <c r="K32" s="68"/>
      <c r="N32" s="69"/>
    </row>
    <row r="33" spans="2:14" ht="14.25" customHeight="1" x14ac:dyDescent="0.2">
      <c r="B33" s="68"/>
      <c r="C33" s="68"/>
      <c r="D33" s="68"/>
      <c r="E33" s="68"/>
      <c r="F33" s="68"/>
      <c r="G33" s="68"/>
      <c r="H33" s="68"/>
      <c r="I33" s="68"/>
      <c r="J33" s="68"/>
      <c r="K33" s="68"/>
      <c r="N33" s="69"/>
    </row>
    <row r="34" spans="2:14" ht="14.25" customHeight="1" x14ac:dyDescent="0.2">
      <c r="B34" s="68"/>
      <c r="C34" s="68"/>
      <c r="D34" s="68"/>
      <c r="E34" s="68"/>
      <c r="F34" s="68"/>
      <c r="G34" s="68"/>
      <c r="H34" s="68"/>
      <c r="I34" s="68"/>
      <c r="J34" s="68"/>
      <c r="K34" s="68"/>
      <c r="N34" s="69"/>
    </row>
    <row r="35" spans="2:14" ht="14.25" customHeight="1" x14ac:dyDescent="0.2">
      <c r="B35" s="68"/>
      <c r="C35" s="68"/>
      <c r="D35" s="68"/>
      <c r="E35" s="68"/>
      <c r="F35" s="68"/>
      <c r="G35" s="68"/>
      <c r="H35" s="68"/>
      <c r="I35" s="68"/>
      <c r="J35" s="68"/>
      <c r="K35" s="68"/>
      <c r="N35" s="69"/>
    </row>
    <row r="36" spans="2:14" ht="14.25" customHeight="1" x14ac:dyDescent="0.2">
      <c r="B36" s="68"/>
      <c r="C36" s="68"/>
      <c r="D36" s="68"/>
      <c r="E36" s="68"/>
      <c r="F36" s="68"/>
      <c r="G36" s="68"/>
      <c r="H36" s="68"/>
      <c r="I36" s="68"/>
      <c r="J36" s="68"/>
      <c r="K36" s="68"/>
      <c r="N36" s="69"/>
    </row>
    <row r="37" spans="2:14" ht="14.25" customHeight="1" x14ac:dyDescent="0.2">
      <c r="B37" s="68"/>
      <c r="C37" s="68"/>
      <c r="D37" s="68"/>
      <c r="E37" s="68"/>
      <c r="F37" s="68"/>
      <c r="G37" s="68"/>
      <c r="H37" s="68"/>
      <c r="I37" s="68"/>
      <c r="J37" s="68"/>
      <c r="K37" s="68"/>
      <c r="N37" s="69"/>
    </row>
    <row r="38" spans="2:14" ht="14.25" customHeight="1" x14ac:dyDescent="0.2">
      <c r="B38" s="68"/>
      <c r="C38" s="68"/>
      <c r="D38" s="68"/>
      <c r="E38" s="68"/>
      <c r="F38" s="68"/>
      <c r="G38" s="68"/>
      <c r="H38" s="68"/>
      <c r="I38" s="68"/>
      <c r="J38" s="68"/>
      <c r="K38" s="68"/>
      <c r="N38" s="69"/>
    </row>
    <row r="39" spans="2:14" ht="14.25" customHeight="1" x14ac:dyDescent="0.2">
      <c r="B39" s="68"/>
      <c r="C39" s="68"/>
      <c r="D39" s="68"/>
      <c r="E39" s="68"/>
      <c r="F39" s="68"/>
      <c r="G39" s="68"/>
      <c r="H39" s="68"/>
      <c r="I39" s="68"/>
      <c r="J39" s="68"/>
      <c r="K39" s="68"/>
      <c r="N39" s="69"/>
    </row>
    <row r="40" spans="2:14" ht="14.25" customHeight="1" x14ac:dyDescent="0.2">
      <c r="B40" s="68"/>
      <c r="C40" s="68"/>
      <c r="D40" s="68"/>
      <c r="E40" s="68"/>
      <c r="F40" s="68"/>
      <c r="G40" s="68"/>
      <c r="H40" s="68"/>
      <c r="I40" s="68"/>
      <c r="J40" s="68"/>
      <c r="K40" s="68"/>
      <c r="N40" s="69"/>
    </row>
    <row r="41" spans="2:14" ht="14.25" customHeight="1" x14ac:dyDescent="0.2">
      <c r="B41" s="68"/>
      <c r="C41" s="68"/>
      <c r="D41" s="68"/>
      <c r="E41" s="68"/>
      <c r="F41" s="68"/>
      <c r="G41" s="68"/>
      <c r="H41" s="68"/>
      <c r="I41" s="68"/>
      <c r="J41" s="68"/>
      <c r="K41" s="68"/>
      <c r="N41" s="69"/>
    </row>
    <row r="42" spans="2:14" ht="14.25" customHeight="1" x14ac:dyDescent="0.2">
      <c r="B42" s="68"/>
      <c r="C42" s="68"/>
      <c r="D42" s="68"/>
      <c r="E42" s="68"/>
      <c r="F42" s="68"/>
      <c r="G42" s="68"/>
      <c r="H42" s="68"/>
      <c r="I42" s="68"/>
      <c r="J42" s="68"/>
      <c r="K42" s="68"/>
      <c r="N42" s="69"/>
    </row>
    <row r="43" spans="2:14" ht="14.25" customHeight="1" x14ac:dyDescent="0.2">
      <c r="B43" s="68"/>
      <c r="C43" s="68"/>
      <c r="D43" s="68"/>
      <c r="E43" s="68"/>
      <c r="F43" s="68"/>
      <c r="G43" s="68"/>
      <c r="H43" s="68"/>
      <c r="I43" s="68"/>
      <c r="J43" s="68"/>
      <c r="K43" s="68"/>
      <c r="N43" s="69"/>
    </row>
    <row r="44" spans="2:14" ht="14.25" customHeight="1" x14ac:dyDescent="0.2">
      <c r="B44" s="68"/>
      <c r="C44" s="68"/>
      <c r="D44" s="68"/>
      <c r="E44" s="68"/>
      <c r="F44" s="68"/>
      <c r="G44" s="68"/>
      <c r="H44" s="68"/>
      <c r="I44" s="68"/>
      <c r="J44" s="68"/>
      <c r="K44" s="68"/>
      <c r="N44" s="69"/>
    </row>
    <row r="45" spans="2:14" ht="14.25" customHeight="1" x14ac:dyDescent="0.2">
      <c r="B45" s="68"/>
      <c r="C45" s="68"/>
      <c r="D45" s="68"/>
      <c r="E45" s="68"/>
      <c r="F45" s="68"/>
      <c r="G45" s="68"/>
      <c r="H45" s="68"/>
      <c r="I45" s="68"/>
      <c r="J45" s="68"/>
      <c r="K45" s="68"/>
      <c r="N45" s="69"/>
    </row>
    <row r="46" spans="2:14" ht="14.25" customHeight="1" x14ac:dyDescent="0.2">
      <c r="B46" s="68"/>
      <c r="C46" s="68"/>
      <c r="D46" s="68"/>
      <c r="E46" s="68"/>
      <c r="F46" s="68"/>
      <c r="G46" s="68"/>
      <c r="H46" s="68"/>
      <c r="I46" s="68"/>
      <c r="J46" s="68"/>
      <c r="K46" s="68"/>
      <c r="N46" s="69"/>
    </row>
    <row r="47" spans="2:14" ht="14.25" customHeight="1" x14ac:dyDescent="0.2">
      <c r="B47" s="68"/>
      <c r="C47" s="68"/>
      <c r="D47" s="68"/>
      <c r="E47" s="68"/>
      <c r="F47" s="68"/>
      <c r="G47" s="68"/>
      <c r="H47" s="68"/>
      <c r="I47" s="68"/>
      <c r="J47" s="68"/>
      <c r="K47" s="68"/>
      <c r="N47" s="69"/>
    </row>
    <row r="48" spans="2:14" ht="14.25" customHeight="1" x14ac:dyDescent="0.2">
      <c r="B48" s="68"/>
      <c r="C48" s="68"/>
      <c r="D48" s="68"/>
      <c r="E48" s="68"/>
      <c r="F48" s="68"/>
      <c r="G48" s="68"/>
      <c r="H48" s="68"/>
      <c r="I48" s="68"/>
      <c r="J48" s="68"/>
      <c r="K48" s="68"/>
      <c r="N48" s="69"/>
    </row>
    <row r="49" spans="2:14" ht="14.25" customHeight="1" x14ac:dyDescent="0.2">
      <c r="B49" s="68"/>
      <c r="C49" s="68"/>
      <c r="D49" s="68"/>
      <c r="E49" s="68"/>
      <c r="F49" s="68"/>
      <c r="G49" s="68"/>
      <c r="H49" s="68"/>
      <c r="I49" s="68"/>
      <c r="J49" s="68"/>
      <c r="K49" s="68"/>
      <c r="N49" s="69"/>
    </row>
    <row r="50" spans="2:14" ht="14.25" customHeight="1" x14ac:dyDescent="0.2">
      <c r="B50" s="68"/>
      <c r="C50" s="68"/>
      <c r="D50" s="68"/>
      <c r="E50" s="68"/>
      <c r="F50" s="68"/>
      <c r="G50" s="68"/>
      <c r="H50" s="68"/>
      <c r="I50" s="68"/>
      <c r="J50" s="68"/>
      <c r="K50" s="68"/>
      <c r="N50" s="69"/>
    </row>
    <row r="51" spans="2:14" ht="14.25" customHeight="1" x14ac:dyDescent="0.2">
      <c r="B51" s="68"/>
      <c r="C51" s="68"/>
      <c r="D51" s="68"/>
      <c r="E51" s="68"/>
      <c r="F51" s="68"/>
      <c r="G51" s="68"/>
      <c r="H51" s="68"/>
      <c r="I51" s="68"/>
      <c r="J51" s="68"/>
      <c r="K51" s="68"/>
      <c r="N51" s="69"/>
    </row>
    <row r="52" spans="2:14" ht="14.25" customHeight="1" x14ac:dyDescent="0.2">
      <c r="B52" s="68"/>
      <c r="C52" s="68"/>
      <c r="D52" s="68"/>
      <c r="E52" s="68"/>
      <c r="F52" s="68"/>
      <c r="G52" s="68"/>
      <c r="H52" s="68"/>
      <c r="I52" s="68"/>
      <c r="J52" s="68"/>
      <c r="K52" s="68"/>
      <c r="N52" s="69"/>
    </row>
    <row r="53" spans="2:14" ht="14.25" customHeight="1" x14ac:dyDescent="0.2">
      <c r="B53" s="68"/>
      <c r="C53" s="68"/>
      <c r="D53" s="68"/>
      <c r="E53" s="68"/>
      <c r="F53" s="68"/>
      <c r="G53" s="68"/>
      <c r="H53" s="68"/>
      <c r="I53" s="68"/>
      <c r="J53" s="68"/>
      <c r="K53" s="68"/>
      <c r="N53" s="69"/>
    </row>
    <row r="54" spans="2:14" ht="14.25" customHeight="1" x14ac:dyDescent="0.2">
      <c r="B54" s="68"/>
      <c r="C54" s="68"/>
      <c r="D54" s="68"/>
      <c r="E54" s="68"/>
      <c r="F54" s="68"/>
      <c r="G54" s="68"/>
      <c r="H54" s="68"/>
      <c r="I54" s="68"/>
      <c r="J54" s="68"/>
      <c r="K54" s="68"/>
      <c r="N54" s="69"/>
    </row>
    <row r="55" spans="2:14" ht="14.25" customHeight="1" x14ac:dyDescent="0.2">
      <c r="B55" s="68"/>
      <c r="C55" s="68"/>
      <c r="D55" s="68"/>
      <c r="E55" s="68"/>
      <c r="F55" s="68"/>
      <c r="G55" s="68"/>
      <c r="H55" s="68"/>
      <c r="I55" s="68"/>
      <c r="J55" s="68"/>
      <c r="K55" s="68"/>
      <c r="N55" s="69"/>
    </row>
    <row r="56" spans="2:14" ht="14.25" customHeight="1" x14ac:dyDescent="0.2">
      <c r="B56" s="68"/>
      <c r="C56" s="68"/>
      <c r="D56" s="68"/>
      <c r="E56" s="68"/>
      <c r="F56" s="68"/>
      <c r="G56" s="68"/>
      <c r="H56" s="68"/>
      <c r="I56" s="68"/>
      <c r="J56" s="68"/>
      <c r="K56" s="68"/>
      <c r="N56" s="69"/>
    </row>
    <row r="57" spans="2:14" ht="14.25" customHeight="1" x14ac:dyDescent="0.2">
      <c r="B57" s="68"/>
      <c r="C57" s="68"/>
      <c r="D57" s="68"/>
      <c r="E57" s="68"/>
      <c r="F57" s="68"/>
      <c r="G57" s="68"/>
      <c r="H57" s="68"/>
      <c r="I57" s="68"/>
      <c r="J57" s="68"/>
      <c r="K57" s="68"/>
      <c r="N57" s="69"/>
    </row>
    <row r="58" spans="2:14" ht="14.25" customHeight="1" x14ac:dyDescent="0.2">
      <c r="B58" s="68"/>
      <c r="C58" s="68"/>
      <c r="D58" s="68"/>
      <c r="E58" s="68"/>
      <c r="F58" s="68"/>
      <c r="G58" s="68"/>
      <c r="H58" s="68"/>
      <c r="I58" s="68"/>
      <c r="J58" s="68"/>
      <c r="K58" s="68"/>
      <c r="N58" s="69"/>
    </row>
    <row r="59" spans="2:14" ht="14.25" customHeight="1" x14ac:dyDescent="0.2">
      <c r="B59" s="68"/>
      <c r="C59" s="68"/>
      <c r="D59" s="68"/>
      <c r="E59" s="68"/>
      <c r="F59" s="68"/>
      <c r="G59" s="68"/>
      <c r="H59" s="68"/>
      <c r="I59" s="68"/>
      <c r="J59" s="68"/>
      <c r="K59" s="68"/>
      <c r="N59" s="69"/>
    </row>
    <row r="60" spans="2:14" ht="14.25" customHeight="1" x14ac:dyDescent="0.2">
      <c r="B60" s="68"/>
      <c r="C60" s="68"/>
      <c r="D60" s="68"/>
      <c r="E60" s="68"/>
      <c r="F60" s="68"/>
      <c r="G60" s="68"/>
      <c r="H60" s="68"/>
      <c r="I60" s="68"/>
      <c r="J60" s="68"/>
      <c r="K60" s="68"/>
      <c r="N60" s="69"/>
    </row>
    <row r="61" spans="2:14" ht="14.25" customHeight="1" x14ac:dyDescent="0.2">
      <c r="B61" s="68"/>
      <c r="C61" s="68"/>
      <c r="D61" s="68"/>
      <c r="E61" s="68"/>
      <c r="F61" s="68"/>
      <c r="G61" s="68"/>
      <c r="H61" s="68"/>
      <c r="I61" s="68"/>
      <c r="J61" s="68"/>
      <c r="K61" s="68"/>
      <c r="N61" s="69"/>
    </row>
    <row r="62" spans="2:14" ht="14.25" customHeight="1" x14ac:dyDescent="0.2">
      <c r="B62" s="68"/>
      <c r="C62" s="68"/>
      <c r="D62" s="68"/>
      <c r="E62" s="68"/>
      <c r="F62" s="68"/>
      <c r="G62" s="68"/>
      <c r="H62" s="68"/>
      <c r="I62" s="68"/>
      <c r="J62" s="68"/>
      <c r="K62" s="68"/>
      <c r="N62" s="69"/>
    </row>
    <row r="63" spans="2:14" ht="14.25" customHeight="1" x14ac:dyDescent="0.2">
      <c r="B63" s="68"/>
      <c r="C63" s="68"/>
      <c r="D63" s="68"/>
      <c r="E63" s="68"/>
      <c r="F63" s="68"/>
      <c r="G63" s="68"/>
      <c r="H63" s="68"/>
      <c r="I63" s="68"/>
      <c r="J63" s="68"/>
      <c r="K63" s="68"/>
      <c r="N63" s="69"/>
    </row>
    <row r="64" spans="2:14" ht="14.25" customHeight="1" x14ac:dyDescent="0.2">
      <c r="B64" s="68"/>
      <c r="C64" s="68"/>
      <c r="D64" s="68"/>
      <c r="E64" s="68"/>
      <c r="F64" s="68"/>
      <c r="G64" s="68"/>
      <c r="H64" s="68"/>
      <c r="I64" s="68"/>
      <c r="J64" s="68"/>
      <c r="K64" s="68"/>
      <c r="N64" s="69"/>
    </row>
    <row r="65" spans="2:14" ht="14.25" customHeight="1" x14ac:dyDescent="0.2">
      <c r="B65" s="68"/>
      <c r="C65" s="68"/>
      <c r="D65" s="68"/>
      <c r="E65" s="68"/>
      <c r="F65" s="68"/>
      <c r="G65" s="68"/>
      <c r="H65" s="68"/>
      <c r="I65" s="68"/>
      <c r="J65" s="68"/>
      <c r="K65" s="68"/>
      <c r="N65" s="69"/>
    </row>
    <row r="66" spans="2:14" ht="14.25" customHeight="1" x14ac:dyDescent="0.2">
      <c r="B66" s="68"/>
      <c r="C66" s="68"/>
      <c r="D66" s="68"/>
      <c r="E66" s="68"/>
      <c r="F66" s="68"/>
      <c r="G66" s="68"/>
      <c r="H66" s="68"/>
      <c r="I66" s="68"/>
      <c r="J66" s="68"/>
      <c r="K66" s="68"/>
      <c r="N66" s="69"/>
    </row>
    <row r="67" spans="2:14" ht="14.25" customHeight="1" x14ac:dyDescent="0.2">
      <c r="B67" s="68"/>
      <c r="C67" s="68"/>
      <c r="D67" s="68"/>
      <c r="E67" s="68"/>
      <c r="F67" s="68"/>
      <c r="G67" s="68"/>
      <c r="H67" s="68"/>
      <c r="I67" s="68"/>
      <c r="J67" s="68"/>
      <c r="K67" s="68"/>
      <c r="N67" s="69"/>
    </row>
    <row r="68" spans="2:14" ht="14.25" customHeight="1" x14ac:dyDescent="0.2">
      <c r="B68" s="68"/>
      <c r="C68" s="68"/>
      <c r="D68" s="68"/>
      <c r="E68" s="68"/>
      <c r="F68" s="68"/>
      <c r="G68" s="68"/>
      <c r="H68" s="68"/>
      <c r="I68" s="68"/>
      <c r="J68" s="68"/>
      <c r="K68" s="68"/>
      <c r="N68" s="69"/>
    </row>
    <row r="69" spans="2:14" ht="14.25" customHeight="1" x14ac:dyDescent="0.2">
      <c r="B69" s="68"/>
      <c r="C69" s="68"/>
      <c r="D69" s="68"/>
      <c r="E69" s="68"/>
      <c r="F69" s="68"/>
      <c r="G69" s="68"/>
      <c r="H69" s="68"/>
      <c r="I69" s="68"/>
      <c r="J69" s="68"/>
      <c r="K69" s="68"/>
      <c r="N69" s="69"/>
    </row>
    <row r="70" spans="2:14" ht="14.25" customHeight="1" x14ac:dyDescent="0.2">
      <c r="B70" s="68"/>
      <c r="C70" s="68"/>
      <c r="D70" s="68"/>
      <c r="E70" s="68"/>
      <c r="F70" s="68"/>
      <c r="G70" s="68"/>
      <c r="H70" s="68"/>
      <c r="I70" s="68"/>
      <c r="J70" s="68"/>
      <c r="K70" s="68"/>
      <c r="N70" s="69"/>
    </row>
    <row r="71" spans="2:14" ht="14.25" customHeight="1" x14ac:dyDescent="0.2">
      <c r="B71" s="68"/>
      <c r="C71" s="68"/>
      <c r="D71" s="68"/>
      <c r="E71" s="68"/>
      <c r="F71" s="68"/>
      <c r="G71" s="68"/>
      <c r="H71" s="68"/>
      <c r="I71" s="68"/>
      <c r="J71" s="68"/>
      <c r="K71" s="68"/>
      <c r="N71" s="69"/>
    </row>
    <row r="72" spans="2:14" ht="14.25" customHeight="1" x14ac:dyDescent="0.2">
      <c r="B72" s="68"/>
      <c r="C72" s="68"/>
      <c r="D72" s="68"/>
      <c r="E72" s="68"/>
      <c r="F72" s="68"/>
      <c r="G72" s="68"/>
      <c r="H72" s="68"/>
      <c r="I72" s="68"/>
      <c r="J72" s="68"/>
      <c r="K72" s="68"/>
      <c r="N72" s="69"/>
    </row>
    <row r="73" spans="2:14" ht="14.25" customHeight="1" x14ac:dyDescent="0.2">
      <c r="B73" s="68"/>
      <c r="C73" s="68"/>
      <c r="D73" s="68"/>
      <c r="E73" s="68"/>
      <c r="F73" s="68"/>
      <c r="G73" s="68"/>
      <c r="H73" s="68"/>
      <c r="I73" s="68"/>
      <c r="J73" s="68"/>
      <c r="K73" s="68"/>
      <c r="N73" s="69"/>
    </row>
    <row r="74" spans="2:14" ht="14.25" customHeight="1" x14ac:dyDescent="0.2">
      <c r="B74" s="68"/>
      <c r="C74" s="68"/>
      <c r="D74" s="68"/>
      <c r="E74" s="68"/>
      <c r="F74" s="68"/>
      <c r="G74" s="68"/>
      <c r="H74" s="68"/>
      <c r="I74" s="68"/>
      <c r="J74" s="68"/>
      <c r="K74" s="68"/>
      <c r="N74" s="69"/>
    </row>
    <row r="75" spans="2:14" ht="14.25" customHeight="1" x14ac:dyDescent="0.2">
      <c r="B75" s="68"/>
      <c r="C75" s="68"/>
      <c r="D75" s="68"/>
      <c r="E75" s="68"/>
      <c r="F75" s="68"/>
      <c r="G75" s="68"/>
      <c r="H75" s="68"/>
      <c r="I75" s="68"/>
      <c r="J75" s="68"/>
      <c r="K75" s="68"/>
      <c r="N75" s="69"/>
    </row>
    <row r="76" spans="2:14" ht="14.25" customHeight="1" x14ac:dyDescent="0.2">
      <c r="B76" s="68"/>
      <c r="C76" s="68"/>
      <c r="D76" s="68"/>
      <c r="E76" s="68"/>
      <c r="F76" s="68"/>
      <c r="G76" s="68"/>
      <c r="H76" s="68"/>
      <c r="I76" s="68"/>
      <c r="J76" s="68"/>
      <c r="K76" s="68"/>
      <c r="N76" s="69"/>
    </row>
    <row r="77" spans="2:14" ht="14.25" customHeight="1" x14ac:dyDescent="0.2">
      <c r="B77" s="68"/>
      <c r="C77" s="68"/>
      <c r="D77" s="68"/>
      <c r="E77" s="68"/>
      <c r="F77" s="68"/>
      <c r="G77" s="68"/>
      <c r="H77" s="68"/>
      <c r="I77" s="68"/>
      <c r="J77" s="68"/>
      <c r="K77" s="68"/>
      <c r="N77" s="69"/>
    </row>
    <row r="78" spans="2:14" ht="14.25" customHeight="1" x14ac:dyDescent="0.2">
      <c r="B78" s="68"/>
      <c r="C78" s="68"/>
      <c r="D78" s="68"/>
      <c r="E78" s="68"/>
      <c r="F78" s="68"/>
      <c r="G78" s="68"/>
      <c r="H78" s="68"/>
      <c r="I78" s="68"/>
      <c r="J78" s="68"/>
      <c r="K78" s="68"/>
      <c r="N78" s="69"/>
    </row>
    <row r="79" spans="2:14" ht="14.25" customHeight="1" x14ac:dyDescent="0.2">
      <c r="B79" s="68"/>
      <c r="C79" s="68"/>
      <c r="D79" s="68"/>
      <c r="E79" s="68"/>
      <c r="F79" s="68"/>
      <c r="G79" s="68"/>
      <c r="H79" s="68"/>
      <c r="I79" s="68"/>
      <c r="J79" s="68"/>
      <c r="K79" s="68"/>
      <c r="N79" s="69"/>
    </row>
    <row r="80" spans="2:14" ht="14.25" customHeight="1" x14ac:dyDescent="0.2">
      <c r="B80" s="68"/>
      <c r="C80" s="68"/>
      <c r="D80" s="68"/>
      <c r="E80" s="68"/>
      <c r="F80" s="68"/>
      <c r="G80" s="68"/>
      <c r="H80" s="68"/>
      <c r="I80" s="68"/>
      <c r="J80" s="68"/>
      <c r="K80" s="68"/>
      <c r="N80" s="69"/>
    </row>
    <row r="81" spans="2:14" ht="14.25" customHeight="1" x14ac:dyDescent="0.2">
      <c r="B81" s="68"/>
      <c r="C81" s="68"/>
      <c r="D81" s="68"/>
      <c r="E81" s="68"/>
      <c r="F81" s="68"/>
      <c r="G81" s="68"/>
      <c r="H81" s="68"/>
      <c r="I81" s="68"/>
      <c r="J81" s="68"/>
      <c r="K81" s="68"/>
      <c r="N81" s="69"/>
    </row>
    <row r="82" spans="2:14" ht="14.25" customHeight="1" x14ac:dyDescent="0.2">
      <c r="B82" s="68"/>
      <c r="C82" s="68"/>
      <c r="D82" s="68"/>
      <c r="E82" s="68"/>
      <c r="F82" s="68"/>
      <c r="G82" s="68"/>
      <c r="H82" s="68"/>
      <c r="I82" s="68"/>
      <c r="J82" s="68"/>
      <c r="K82" s="68"/>
      <c r="N82" s="69"/>
    </row>
    <row r="83" spans="2:14" ht="14.25" customHeight="1" x14ac:dyDescent="0.2">
      <c r="B83" s="68"/>
      <c r="C83" s="68"/>
      <c r="D83" s="68"/>
      <c r="E83" s="68"/>
      <c r="F83" s="68"/>
      <c r="G83" s="68"/>
      <c r="H83" s="68"/>
      <c r="I83" s="68"/>
      <c r="J83" s="68"/>
      <c r="K83" s="68"/>
      <c r="N83" s="69"/>
    </row>
    <row r="84" spans="2:14" ht="14.25" customHeight="1" x14ac:dyDescent="0.2">
      <c r="B84" s="68"/>
      <c r="C84" s="68"/>
      <c r="D84" s="68"/>
      <c r="E84" s="68"/>
      <c r="F84" s="68"/>
      <c r="G84" s="68"/>
      <c r="H84" s="68"/>
      <c r="I84" s="68"/>
      <c r="J84" s="68"/>
      <c r="K84" s="68"/>
      <c r="N84" s="69"/>
    </row>
    <row r="85" spans="2:14" ht="14.25" customHeight="1" x14ac:dyDescent="0.2">
      <c r="B85" s="68"/>
      <c r="C85" s="68"/>
      <c r="D85" s="68"/>
      <c r="E85" s="68"/>
      <c r="F85" s="68"/>
      <c r="G85" s="68"/>
      <c r="H85" s="68"/>
      <c r="I85" s="68"/>
      <c r="J85" s="68"/>
      <c r="K85" s="68"/>
      <c r="N85" s="69"/>
    </row>
    <row r="86" spans="2:14" ht="14.25" customHeight="1" x14ac:dyDescent="0.2">
      <c r="B86" s="68"/>
      <c r="C86" s="68"/>
      <c r="D86" s="68"/>
      <c r="E86" s="68"/>
      <c r="F86" s="68"/>
      <c r="G86" s="68"/>
      <c r="H86" s="68"/>
      <c r="I86" s="68"/>
      <c r="J86" s="68"/>
      <c r="K86" s="68"/>
      <c r="N86" s="69"/>
    </row>
    <row r="87" spans="2:14" ht="14.25" customHeight="1" x14ac:dyDescent="0.2">
      <c r="B87" s="68"/>
      <c r="C87" s="68"/>
      <c r="D87" s="68"/>
      <c r="E87" s="68"/>
      <c r="F87" s="68"/>
      <c r="G87" s="68"/>
      <c r="H87" s="68"/>
      <c r="I87" s="68"/>
      <c r="J87" s="68"/>
      <c r="K87" s="68"/>
      <c r="N87" s="69"/>
    </row>
    <row r="88" spans="2:14" ht="14.25" customHeight="1" x14ac:dyDescent="0.2">
      <c r="B88" s="68"/>
      <c r="C88" s="68"/>
      <c r="D88" s="68"/>
      <c r="E88" s="68"/>
      <c r="F88" s="68"/>
      <c r="G88" s="68"/>
      <c r="H88" s="68"/>
      <c r="I88" s="68"/>
      <c r="J88" s="68"/>
      <c r="K88" s="68"/>
      <c r="N88" s="69"/>
    </row>
    <row r="89" spans="2:14" ht="14.25" customHeight="1" x14ac:dyDescent="0.2">
      <c r="B89" s="68"/>
      <c r="C89" s="68"/>
      <c r="D89" s="68"/>
      <c r="E89" s="68"/>
      <c r="F89" s="68"/>
      <c r="G89" s="68"/>
      <c r="H89" s="68"/>
      <c r="I89" s="68"/>
      <c r="J89" s="68"/>
      <c r="K89" s="68"/>
      <c r="N89" s="69"/>
    </row>
    <row r="90" spans="2:14" ht="14.25" customHeight="1" x14ac:dyDescent="0.2">
      <c r="B90" s="68"/>
      <c r="C90" s="68"/>
      <c r="D90" s="68"/>
      <c r="E90" s="68"/>
      <c r="F90" s="68"/>
      <c r="G90" s="68"/>
      <c r="H90" s="68"/>
      <c r="I90" s="68"/>
      <c r="J90" s="68"/>
      <c r="K90" s="68"/>
      <c r="N90" s="69"/>
    </row>
    <row r="91" spans="2:14" ht="14.25" customHeight="1" x14ac:dyDescent="0.2">
      <c r="B91" s="68"/>
      <c r="C91" s="68"/>
      <c r="D91" s="68"/>
      <c r="E91" s="68"/>
      <c r="F91" s="68"/>
      <c r="G91" s="68"/>
      <c r="H91" s="68"/>
      <c r="I91" s="68"/>
      <c r="J91" s="68"/>
      <c r="K91" s="68"/>
      <c r="N91" s="69"/>
    </row>
    <row r="92" spans="2:14" ht="14.25" customHeight="1" x14ac:dyDescent="0.2">
      <c r="B92" s="68"/>
      <c r="C92" s="68"/>
      <c r="D92" s="68"/>
      <c r="E92" s="68"/>
      <c r="F92" s="68"/>
      <c r="G92" s="68"/>
      <c r="H92" s="68"/>
      <c r="I92" s="68"/>
      <c r="J92" s="68"/>
      <c r="K92" s="68"/>
      <c r="N92" s="69"/>
    </row>
    <row r="93" spans="2:14" ht="14.25" customHeight="1" x14ac:dyDescent="0.2">
      <c r="B93" s="68"/>
      <c r="C93" s="68"/>
      <c r="D93" s="68"/>
      <c r="E93" s="68"/>
      <c r="F93" s="68"/>
      <c r="G93" s="68"/>
      <c r="H93" s="68"/>
      <c r="I93" s="68"/>
      <c r="J93" s="68"/>
      <c r="K93" s="68"/>
      <c r="N93" s="69"/>
    </row>
    <row r="94" spans="2:14" ht="14.25" customHeight="1" x14ac:dyDescent="0.2">
      <c r="B94" s="68"/>
      <c r="C94" s="68"/>
      <c r="D94" s="68"/>
      <c r="E94" s="68"/>
      <c r="F94" s="68"/>
      <c r="G94" s="68"/>
      <c r="H94" s="68"/>
      <c r="I94" s="68"/>
      <c r="J94" s="68"/>
      <c r="K94" s="68"/>
      <c r="N94" s="69"/>
    </row>
    <row r="95" spans="2:14" ht="14.25" customHeight="1" x14ac:dyDescent="0.2">
      <c r="B95" s="68"/>
      <c r="C95" s="68"/>
      <c r="D95" s="68"/>
      <c r="E95" s="68"/>
      <c r="F95" s="68"/>
      <c r="G95" s="68"/>
      <c r="H95" s="68"/>
      <c r="I95" s="68"/>
      <c r="J95" s="68"/>
      <c r="K95" s="68"/>
      <c r="N95" s="69"/>
    </row>
    <row r="96" spans="2:14" ht="14.25" customHeight="1" x14ac:dyDescent="0.2">
      <c r="B96" s="68"/>
      <c r="C96" s="68"/>
      <c r="D96" s="68"/>
      <c r="E96" s="68"/>
      <c r="F96" s="68"/>
      <c r="G96" s="68"/>
      <c r="H96" s="68"/>
      <c r="I96" s="68"/>
      <c r="J96" s="68"/>
      <c r="K96" s="68"/>
      <c r="N96" s="69"/>
    </row>
    <row r="97" spans="2:14" ht="14.25" customHeight="1" x14ac:dyDescent="0.2">
      <c r="B97" s="68"/>
      <c r="C97" s="68"/>
      <c r="D97" s="68"/>
      <c r="E97" s="68"/>
      <c r="F97" s="68"/>
      <c r="G97" s="68"/>
      <c r="H97" s="68"/>
      <c r="I97" s="68"/>
      <c r="J97" s="68"/>
      <c r="K97" s="68"/>
      <c r="N97" s="69"/>
    </row>
    <row r="98" spans="2:14" ht="14.25" customHeight="1" x14ac:dyDescent="0.2">
      <c r="B98" s="68"/>
      <c r="C98" s="68"/>
      <c r="D98" s="68"/>
      <c r="E98" s="68"/>
      <c r="F98" s="68"/>
      <c r="G98" s="68"/>
      <c r="H98" s="68"/>
      <c r="I98" s="68"/>
      <c r="J98" s="68"/>
      <c r="K98" s="68"/>
      <c r="N98" s="69"/>
    </row>
    <row r="99" spans="2:14" ht="14.25" customHeight="1" x14ac:dyDescent="0.2">
      <c r="B99" s="68"/>
      <c r="C99" s="68"/>
      <c r="D99" s="68"/>
      <c r="E99" s="68"/>
      <c r="F99" s="68"/>
      <c r="G99" s="68"/>
      <c r="H99" s="68"/>
      <c r="I99" s="68"/>
      <c r="J99" s="68"/>
      <c r="K99" s="68"/>
      <c r="N99" s="69"/>
    </row>
    <row r="100" spans="2:14" ht="14.25" customHeight="1" x14ac:dyDescent="0.2">
      <c r="B100" s="68"/>
      <c r="C100" s="68"/>
      <c r="D100" s="68"/>
      <c r="E100" s="68"/>
      <c r="F100" s="68"/>
      <c r="G100" s="68"/>
      <c r="H100" s="68"/>
      <c r="I100" s="68"/>
      <c r="J100" s="68"/>
      <c r="K100" s="68"/>
      <c r="N100" s="69"/>
    </row>
    <row r="101" spans="2:14" ht="14.25" customHeight="1" x14ac:dyDescent="0.2">
      <c r="B101" s="68"/>
      <c r="C101" s="68"/>
      <c r="D101" s="68"/>
      <c r="E101" s="68"/>
      <c r="F101" s="68"/>
      <c r="G101" s="68"/>
      <c r="H101" s="68"/>
      <c r="I101" s="68"/>
      <c r="J101" s="68"/>
      <c r="K101" s="68"/>
      <c r="N101" s="69"/>
    </row>
    <row r="102" spans="2:14" ht="14.25" customHeight="1" x14ac:dyDescent="0.2">
      <c r="B102" s="68"/>
      <c r="C102" s="68"/>
      <c r="D102" s="68"/>
      <c r="E102" s="68"/>
      <c r="F102" s="68"/>
      <c r="G102" s="68"/>
      <c r="H102" s="68"/>
      <c r="I102" s="68"/>
      <c r="J102" s="68"/>
      <c r="K102" s="68"/>
      <c r="N102" s="69"/>
    </row>
    <row r="103" spans="2:14" ht="14.25" customHeight="1" x14ac:dyDescent="0.2">
      <c r="B103" s="68"/>
      <c r="C103" s="68"/>
      <c r="D103" s="68"/>
      <c r="E103" s="68"/>
      <c r="F103" s="68"/>
      <c r="G103" s="68"/>
      <c r="H103" s="68"/>
      <c r="I103" s="68"/>
      <c r="J103" s="68"/>
      <c r="K103" s="68"/>
      <c r="N103" s="69"/>
    </row>
    <row r="104" spans="2:14" ht="14.25" customHeight="1" x14ac:dyDescent="0.2">
      <c r="B104" s="68"/>
      <c r="C104" s="68"/>
      <c r="D104" s="68"/>
      <c r="E104" s="68"/>
      <c r="F104" s="68"/>
      <c r="G104" s="68"/>
      <c r="H104" s="68"/>
      <c r="I104" s="68"/>
      <c r="J104" s="68"/>
      <c r="K104" s="68"/>
      <c r="N104" s="69"/>
    </row>
    <row r="105" spans="2:14" ht="14.25" customHeight="1" x14ac:dyDescent="0.2">
      <c r="B105" s="68"/>
      <c r="C105" s="68"/>
      <c r="D105" s="68"/>
      <c r="E105" s="68"/>
      <c r="F105" s="68"/>
      <c r="G105" s="68"/>
      <c r="H105" s="68"/>
      <c r="I105" s="68"/>
      <c r="J105" s="68"/>
      <c r="K105" s="68"/>
      <c r="N105" s="69"/>
    </row>
    <row r="106" spans="2:14" ht="14.25" customHeight="1" x14ac:dyDescent="0.2">
      <c r="B106" s="68"/>
      <c r="C106" s="68"/>
      <c r="D106" s="68"/>
      <c r="E106" s="68"/>
      <c r="F106" s="68"/>
      <c r="G106" s="68"/>
      <c r="H106" s="68"/>
      <c r="I106" s="68"/>
      <c r="J106" s="68"/>
      <c r="K106" s="68"/>
      <c r="N106" s="69"/>
    </row>
    <row r="107" spans="2:14" ht="14.25" customHeight="1" x14ac:dyDescent="0.2">
      <c r="B107" s="68"/>
      <c r="C107" s="68"/>
      <c r="D107" s="68"/>
      <c r="E107" s="68"/>
      <c r="F107" s="68"/>
      <c r="G107" s="68"/>
      <c r="H107" s="68"/>
      <c r="I107" s="68"/>
      <c r="J107" s="68"/>
      <c r="K107" s="68"/>
      <c r="N107" s="69"/>
    </row>
    <row r="108" spans="2:14" ht="14.25" customHeight="1" x14ac:dyDescent="0.2">
      <c r="B108" s="68"/>
      <c r="C108" s="68"/>
      <c r="D108" s="68"/>
      <c r="E108" s="68"/>
      <c r="F108" s="68"/>
      <c r="G108" s="68"/>
      <c r="H108" s="68"/>
      <c r="I108" s="68"/>
      <c r="J108" s="68"/>
      <c r="K108" s="68"/>
      <c r="N108" s="69"/>
    </row>
    <row r="109" spans="2:14" ht="14.25" customHeight="1" x14ac:dyDescent="0.2">
      <c r="B109" s="68"/>
      <c r="C109" s="68"/>
      <c r="D109" s="68"/>
      <c r="E109" s="68"/>
      <c r="F109" s="68"/>
      <c r="G109" s="68"/>
      <c r="H109" s="68"/>
      <c r="I109" s="68"/>
      <c r="J109" s="68"/>
      <c r="K109" s="68"/>
      <c r="N109" s="69"/>
    </row>
    <row r="110" spans="2:14" ht="14.25" customHeight="1" x14ac:dyDescent="0.2">
      <c r="B110" s="68"/>
      <c r="C110" s="68"/>
      <c r="D110" s="68"/>
      <c r="E110" s="68"/>
      <c r="F110" s="68"/>
      <c r="G110" s="68"/>
      <c r="H110" s="68"/>
      <c r="I110" s="68"/>
      <c r="J110" s="68"/>
      <c r="K110" s="68"/>
      <c r="N110" s="69"/>
    </row>
    <row r="111" spans="2:14" ht="14.25" customHeight="1" x14ac:dyDescent="0.2">
      <c r="B111" s="68"/>
      <c r="C111" s="68"/>
      <c r="D111" s="68"/>
      <c r="E111" s="68"/>
      <c r="F111" s="68"/>
      <c r="G111" s="68"/>
      <c r="H111" s="68"/>
      <c r="I111" s="68"/>
      <c r="J111" s="68"/>
      <c r="K111" s="68"/>
      <c r="N111" s="69"/>
    </row>
    <row r="112" spans="2:14" ht="14.25" customHeight="1" x14ac:dyDescent="0.2">
      <c r="B112" s="68"/>
      <c r="C112" s="68"/>
      <c r="D112" s="68"/>
      <c r="E112" s="68"/>
      <c r="F112" s="68"/>
      <c r="G112" s="68"/>
      <c r="H112" s="68"/>
      <c r="I112" s="68"/>
      <c r="J112" s="68"/>
      <c r="K112" s="68"/>
      <c r="N112" s="69"/>
    </row>
    <row r="113" spans="2:14" ht="14.25" customHeight="1" x14ac:dyDescent="0.2">
      <c r="B113" s="68"/>
      <c r="C113" s="68"/>
      <c r="D113" s="68"/>
      <c r="E113" s="68"/>
      <c r="F113" s="68"/>
      <c r="G113" s="68"/>
      <c r="H113" s="68"/>
      <c r="I113" s="68"/>
      <c r="J113" s="68"/>
      <c r="K113" s="68"/>
      <c r="N113" s="69"/>
    </row>
    <row r="114" spans="2:14" ht="14.25" customHeight="1" x14ac:dyDescent="0.2">
      <c r="B114" s="68"/>
      <c r="C114" s="68"/>
      <c r="D114" s="68"/>
      <c r="E114" s="68"/>
      <c r="F114" s="68"/>
      <c r="G114" s="68"/>
      <c r="H114" s="68"/>
      <c r="I114" s="68"/>
      <c r="J114" s="68"/>
      <c r="K114" s="68"/>
      <c r="N114" s="69"/>
    </row>
    <row r="115" spans="2:14" ht="14.25" customHeight="1" x14ac:dyDescent="0.2">
      <c r="B115" s="68"/>
      <c r="C115" s="68"/>
      <c r="D115" s="68"/>
      <c r="E115" s="68"/>
      <c r="F115" s="68"/>
      <c r="G115" s="68"/>
      <c r="H115" s="68"/>
      <c r="I115" s="68"/>
      <c r="J115" s="68"/>
      <c r="K115" s="68"/>
      <c r="N115" s="69"/>
    </row>
    <row r="116" spans="2:14" ht="14.25" customHeight="1" x14ac:dyDescent="0.2">
      <c r="B116" s="68"/>
      <c r="C116" s="68"/>
      <c r="D116" s="68"/>
      <c r="E116" s="68"/>
      <c r="F116" s="68"/>
      <c r="G116" s="68"/>
      <c r="H116" s="68"/>
      <c r="I116" s="68"/>
      <c r="J116" s="68"/>
      <c r="K116" s="68"/>
      <c r="N116" s="69"/>
    </row>
    <row r="117" spans="2:14" ht="14.25" customHeight="1" x14ac:dyDescent="0.2">
      <c r="B117" s="68"/>
      <c r="C117" s="68"/>
      <c r="D117" s="68"/>
      <c r="E117" s="68"/>
      <c r="F117" s="68"/>
      <c r="G117" s="68"/>
      <c r="H117" s="68"/>
      <c r="I117" s="68"/>
      <c r="J117" s="68"/>
      <c r="K117" s="68"/>
      <c r="N117" s="69"/>
    </row>
    <row r="118" spans="2:14" ht="14.25" customHeight="1" x14ac:dyDescent="0.2">
      <c r="B118" s="68"/>
      <c r="C118" s="68"/>
      <c r="D118" s="68"/>
      <c r="E118" s="68"/>
      <c r="F118" s="68"/>
      <c r="G118" s="68"/>
      <c r="H118" s="68"/>
      <c r="I118" s="68"/>
      <c r="J118" s="68"/>
      <c r="K118" s="68"/>
      <c r="N118" s="69"/>
    </row>
    <row r="119" spans="2:14" ht="14.25" customHeight="1" x14ac:dyDescent="0.2">
      <c r="B119" s="68"/>
      <c r="C119" s="68"/>
      <c r="D119" s="68"/>
      <c r="E119" s="68"/>
      <c r="F119" s="68"/>
      <c r="G119" s="68"/>
      <c r="H119" s="68"/>
      <c r="I119" s="68"/>
      <c r="J119" s="68"/>
      <c r="K119" s="68"/>
      <c r="N119" s="69"/>
    </row>
    <row r="120" spans="2:14" ht="14.25" customHeight="1" x14ac:dyDescent="0.2">
      <c r="B120" s="68"/>
      <c r="C120" s="68"/>
      <c r="D120" s="68"/>
      <c r="E120" s="68"/>
      <c r="F120" s="68"/>
      <c r="G120" s="68"/>
      <c r="H120" s="68"/>
      <c r="I120" s="68"/>
      <c r="J120" s="68"/>
      <c r="K120" s="68"/>
      <c r="N120" s="69"/>
    </row>
    <row r="121" spans="2:14" ht="14.25" customHeight="1" x14ac:dyDescent="0.2">
      <c r="B121" s="68"/>
      <c r="C121" s="68"/>
      <c r="D121" s="68"/>
      <c r="E121" s="68"/>
      <c r="F121" s="68"/>
      <c r="G121" s="68"/>
      <c r="H121" s="68"/>
      <c r="I121" s="68"/>
      <c r="J121" s="68"/>
      <c r="K121" s="68"/>
      <c r="N121" s="69"/>
    </row>
    <row r="122" spans="2:14" ht="14.25" customHeight="1" x14ac:dyDescent="0.2">
      <c r="B122" s="68"/>
      <c r="C122" s="68"/>
      <c r="D122" s="68"/>
      <c r="E122" s="68"/>
      <c r="F122" s="68"/>
      <c r="G122" s="68"/>
      <c r="H122" s="68"/>
      <c r="I122" s="68"/>
      <c r="J122" s="68"/>
      <c r="K122" s="68"/>
      <c r="N122" s="69"/>
    </row>
    <row r="123" spans="2:14" ht="14.25" customHeight="1" x14ac:dyDescent="0.2">
      <c r="B123" s="68"/>
      <c r="C123" s="68"/>
      <c r="D123" s="68"/>
      <c r="E123" s="68"/>
      <c r="F123" s="68"/>
      <c r="G123" s="68"/>
      <c r="H123" s="68"/>
      <c r="I123" s="68"/>
      <c r="J123" s="68"/>
      <c r="K123" s="68"/>
      <c r="N123" s="69"/>
    </row>
    <row r="124" spans="2:14" ht="14.25" customHeight="1" x14ac:dyDescent="0.2">
      <c r="B124" s="68"/>
      <c r="C124" s="68"/>
      <c r="D124" s="68"/>
      <c r="E124" s="68"/>
      <c r="F124" s="68"/>
      <c r="G124" s="68"/>
      <c r="H124" s="68"/>
      <c r="I124" s="68"/>
      <c r="J124" s="68"/>
      <c r="K124" s="68"/>
      <c r="N124" s="69"/>
    </row>
    <row r="125" spans="2:14" ht="14.25" customHeight="1" x14ac:dyDescent="0.2">
      <c r="B125" s="68"/>
      <c r="C125" s="68"/>
      <c r="D125" s="68"/>
      <c r="E125" s="68"/>
      <c r="F125" s="68"/>
      <c r="G125" s="68"/>
      <c r="H125" s="68"/>
      <c r="I125" s="68"/>
      <c r="J125" s="68"/>
      <c r="K125" s="68"/>
      <c r="N125" s="69"/>
    </row>
    <row r="126" spans="2:14" ht="14.25" customHeight="1" x14ac:dyDescent="0.2">
      <c r="B126" s="68"/>
      <c r="C126" s="68"/>
      <c r="D126" s="68"/>
      <c r="E126" s="68"/>
      <c r="F126" s="68"/>
      <c r="G126" s="68"/>
      <c r="H126" s="68"/>
      <c r="I126" s="68"/>
      <c r="J126" s="68"/>
      <c r="K126" s="68"/>
      <c r="N126" s="69"/>
    </row>
    <row r="127" spans="2:14" ht="14.25" customHeight="1" x14ac:dyDescent="0.2">
      <c r="B127" s="68"/>
      <c r="C127" s="68"/>
      <c r="D127" s="68"/>
      <c r="E127" s="68"/>
      <c r="F127" s="68"/>
      <c r="G127" s="68"/>
      <c r="H127" s="68"/>
      <c r="I127" s="68"/>
      <c r="J127" s="68"/>
      <c r="K127" s="68"/>
      <c r="N127" s="69"/>
    </row>
    <row r="128" spans="2:14" ht="14.25" customHeight="1" x14ac:dyDescent="0.2">
      <c r="B128" s="68"/>
      <c r="C128" s="68"/>
      <c r="D128" s="68"/>
      <c r="E128" s="68"/>
      <c r="F128" s="68"/>
      <c r="G128" s="68"/>
      <c r="H128" s="68"/>
      <c r="I128" s="68"/>
      <c r="J128" s="68"/>
      <c r="K128" s="68"/>
      <c r="N128" s="69"/>
    </row>
    <row r="129" spans="2:14" ht="14.25" customHeight="1" x14ac:dyDescent="0.2">
      <c r="B129" s="68"/>
      <c r="C129" s="68"/>
      <c r="D129" s="68"/>
      <c r="E129" s="68"/>
      <c r="F129" s="68"/>
      <c r="G129" s="68"/>
      <c r="H129" s="68"/>
      <c r="I129" s="68"/>
      <c r="J129" s="68"/>
      <c r="K129" s="68"/>
      <c r="N129" s="69"/>
    </row>
    <row r="130" spans="2:14" ht="14.25" customHeight="1" x14ac:dyDescent="0.2">
      <c r="B130" s="68"/>
      <c r="C130" s="68"/>
      <c r="D130" s="68"/>
      <c r="E130" s="68"/>
      <c r="F130" s="68"/>
      <c r="G130" s="68"/>
      <c r="H130" s="68"/>
      <c r="I130" s="68"/>
      <c r="J130" s="68"/>
      <c r="K130" s="68"/>
      <c r="N130" s="69"/>
    </row>
    <row r="131" spans="2:14" ht="14.25" customHeight="1" x14ac:dyDescent="0.2">
      <c r="B131" s="68"/>
      <c r="C131" s="68"/>
      <c r="D131" s="68"/>
      <c r="E131" s="68"/>
      <c r="F131" s="68"/>
      <c r="G131" s="68"/>
      <c r="H131" s="68"/>
      <c r="I131" s="68"/>
      <c r="J131" s="68"/>
      <c r="K131" s="68"/>
      <c r="N131" s="69"/>
    </row>
    <row r="132" spans="2:14" ht="14.25" customHeight="1" x14ac:dyDescent="0.2">
      <c r="B132" s="68"/>
      <c r="C132" s="68"/>
      <c r="D132" s="68"/>
      <c r="E132" s="68"/>
      <c r="F132" s="68"/>
      <c r="G132" s="68"/>
      <c r="H132" s="68"/>
      <c r="I132" s="68"/>
      <c r="J132" s="68"/>
      <c r="K132" s="68"/>
      <c r="N132" s="69"/>
    </row>
    <row r="133" spans="2:14" ht="14.25" customHeight="1" x14ac:dyDescent="0.2">
      <c r="B133" s="68"/>
      <c r="C133" s="68"/>
      <c r="D133" s="68"/>
      <c r="E133" s="68"/>
      <c r="F133" s="68"/>
      <c r="G133" s="68"/>
      <c r="H133" s="68"/>
      <c r="I133" s="68"/>
      <c r="J133" s="68"/>
      <c r="K133" s="68"/>
      <c r="N133" s="69"/>
    </row>
    <row r="134" spans="2:14" ht="14.25" customHeight="1" x14ac:dyDescent="0.2">
      <c r="B134" s="68"/>
      <c r="C134" s="68"/>
      <c r="D134" s="68"/>
      <c r="E134" s="68"/>
      <c r="F134" s="68"/>
      <c r="G134" s="68"/>
      <c r="H134" s="68"/>
      <c r="I134" s="68"/>
      <c r="J134" s="68"/>
      <c r="K134" s="68"/>
      <c r="N134" s="69"/>
    </row>
    <row r="135" spans="2:14" ht="14.25" customHeight="1" x14ac:dyDescent="0.2">
      <c r="B135" s="68"/>
      <c r="C135" s="68"/>
      <c r="D135" s="68"/>
      <c r="E135" s="68"/>
      <c r="F135" s="68"/>
      <c r="G135" s="68"/>
      <c r="H135" s="68"/>
      <c r="I135" s="68"/>
      <c r="J135" s="68"/>
      <c r="K135" s="68"/>
      <c r="N135" s="69"/>
    </row>
    <row r="136" spans="2:14" ht="14.25" customHeight="1" x14ac:dyDescent="0.2">
      <c r="B136" s="68"/>
      <c r="C136" s="68"/>
      <c r="D136" s="68"/>
      <c r="E136" s="68"/>
      <c r="F136" s="68"/>
      <c r="G136" s="68"/>
      <c r="H136" s="68"/>
      <c r="I136" s="68"/>
      <c r="J136" s="68"/>
      <c r="K136" s="68"/>
      <c r="N136" s="69"/>
    </row>
    <row r="137" spans="2:14" ht="14.25" customHeight="1" x14ac:dyDescent="0.2">
      <c r="B137" s="68"/>
      <c r="C137" s="68"/>
      <c r="D137" s="68"/>
      <c r="E137" s="68"/>
      <c r="F137" s="68"/>
      <c r="G137" s="68"/>
      <c r="H137" s="68"/>
      <c r="I137" s="68"/>
      <c r="J137" s="68"/>
      <c r="K137" s="68"/>
      <c r="N137" s="69"/>
    </row>
    <row r="138" spans="2:14" ht="14.25" customHeight="1" x14ac:dyDescent="0.2">
      <c r="B138" s="68"/>
      <c r="C138" s="68"/>
      <c r="D138" s="68"/>
      <c r="E138" s="68"/>
      <c r="F138" s="68"/>
      <c r="G138" s="68"/>
      <c r="H138" s="68"/>
      <c r="I138" s="68"/>
      <c r="J138" s="68"/>
      <c r="K138" s="68"/>
      <c r="N138" s="69"/>
    </row>
    <row r="139" spans="2:14" ht="14.25" customHeight="1" x14ac:dyDescent="0.2">
      <c r="B139" s="68"/>
      <c r="C139" s="68"/>
      <c r="D139" s="68"/>
      <c r="E139" s="68"/>
      <c r="F139" s="68"/>
      <c r="G139" s="68"/>
      <c r="H139" s="68"/>
      <c r="I139" s="68"/>
      <c r="J139" s="68"/>
      <c r="K139" s="68"/>
      <c r="N139" s="69"/>
    </row>
    <row r="140" spans="2:14" ht="14.25" customHeight="1" x14ac:dyDescent="0.2">
      <c r="B140" s="68"/>
      <c r="C140" s="68"/>
      <c r="D140" s="68"/>
      <c r="E140" s="68"/>
      <c r="F140" s="68"/>
      <c r="G140" s="68"/>
      <c r="H140" s="68"/>
      <c r="I140" s="68"/>
      <c r="J140" s="68"/>
      <c r="K140" s="68"/>
      <c r="N140" s="69"/>
    </row>
    <row r="141" spans="2:14" ht="14.25" customHeight="1" x14ac:dyDescent="0.2">
      <c r="B141" s="68"/>
      <c r="C141" s="68"/>
      <c r="D141" s="68"/>
      <c r="E141" s="68"/>
      <c r="F141" s="68"/>
      <c r="G141" s="68"/>
      <c r="H141" s="68"/>
      <c r="I141" s="68"/>
      <c r="J141" s="68"/>
      <c r="K141" s="68"/>
      <c r="N141" s="69"/>
    </row>
    <row r="142" spans="2:14" ht="14.25" customHeight="1" x14ac:dyDescent="0.2">
      <c r="B142" s="68"/>
      <c r="C142" s="68"/>
      <c r="D142" s="68"/>
      <c r="E142" s="68"/>
      <c r="F142" s="68"/>
      <c r="G142" s="68"/>
      <c r="H142" s="68"/>
      <c r="I142" s="68"/>
      <c r="J142" s="68"/>
      <c r="K142" s="68"/>
      <c r="N142" s="69"/>
    </row>
    <row r="143" spans="2:14" ht="14.25" customHeight="1" x14ac:dyDescent="0.2">
      <c r="B143" s="68"/>
      <c r="C143" s="68"/>
      <c r="D143" s="68"/>
      <c r="E143" s="68"/>
      <c r="F143" s="68"/>
      <c r="G143" s="68"/>
      <c r="H143" s="68"/>
      <c r="I143" s="68"/>
      <c r="J143" s="68"/>
      <c r="K143" s="68"/>
      <c r="N143" s="69"/>
    </row>
    <row r="144" spans="2:14" ht="14.25" customHeight="1" x14ac:dyDescent="0.2">
      <c r="B144" s="68"/>
      <c r="C144" s="68"/>
      <c r="D144" s="68"/>
      <c r="E144" s="68"/>
      <c r="F144" s="68"/>
      <c r="G144" s="68"/>
      <c r="H144" s="68"/>
      <c r="I144" s="68"/>
      <c r="J144" s="68"/>
      <c r="K144" s="68"/>
      <c r="N144" s="69"/>
    </row>
    <row r="145" spans="2:14" ht="14.25" customHeight="1" x14ac:dyDescent="0.2">
      <c r="B145" s="68"/>
      <c r="C145" s="68"/>
      <c r="D145" s="68"/>
      <c r="E145" s="68"/>
      <c r="F145" s="68"/>
      <c r="G145" s="68"/>
      <c r="H145" s="68"/>
      <c r="I145" s="68"/>
      <c r="J145" s="68"/>
      <c r="K145" s="68"/>
      <c r="N145" s="69"/>
    </row>
    <row r="146" spans="2:14" ht="14.25" customHeight="1" x14ac:dyDescent="0.2">
      <c r="B146" s="68"/>
      <c r="C146" s="68"/>
      <c r="D146" s="68"/>
      <c r="E146" s="68"/>
      <c r="F146" s="68"/>
      <c r="G146" s="68"/>
      <c r="H146" s="68"/>
      <c r="I146" s="68"/>
      <c r="J146" s="68"/>
      <c r="K146" s="68"/>
      <c r="N146" s="69"/>
    </row>
    <row r="147" spans="2:14" ht="14.25" customHeight="1" x14ac:dyDescent="0.2">
      <c r="B147" s="68"/>
      <c r="C147" s="68"/>
      <c r="D147" s="68"/>
      <c r="E147" s="68"/>
      <c r="F147" s="68"/>
      <c r="G147" s="68"/>
      <c r="H147" s="68"/>
      <c r="I147" s="68"/>
      <c r="J147" s="68"/>
      <c r="K147" s="68"/>
      <c r="N147" s="69"/>
    </row>
    <row r="148" spans="2:14" ht="14.25" customHeight="1" x14ac:dyDescent="0.2">
      <c r="B148" s="68"/>
      <c r="C148" s="68"/>
      <c r="D148" s="68"/>
      <c r="E148" s="68"/>
      <c r="F148" s="68"/>
      <c r="G148" s="68"/>
      <c r="H148" s="68"/>
      <c r="I148" s="68"/>
      <c r="J148" s="68"/>
      <c r="K148" s="68"/>
      <c r="N148" s="69"/>
    </row>
    <row r="149" spans="2:14" ht="14.25" customHeight="1" x14ac:dyDescent="0.2">
      <c r="B149" s="68"/>
      <c r="C149" s="68"/>
      <c r="D149" s="68"/>
      <c r="E149" s="68"/>
      <c r="F149" s="68"/>
      <c r="G149" s="68"/>
      <c r="H149" s="68"/>
      <c r="I149" s="68"/>
      <c r="J149" s="68"/>
      <c r="K149" s="68"/>
      <c r="N149" s="69"/>
    </row>
    <row r="150" spans="2:14" ht="14.25" customHeight="1" x14ac:dyDescent="0.2">
      <c r="B150" s="68"/>
      <c r="C150" s="68"/>
      <c r="D150" s="68"/>
      <c r="E150" s="68"/>
      <c r="F150" s="68"/>
      <c r="G150" s="68"/>
      <c r="H150" s="68"/>
      <c r="I150" s="68"/>
      <c r="J150" s="68"/>
      <c r="K150" s="68"/>
      <c r="N150" s="69"/>
    </row>
    <row r="151" spans="2:14" ht="14.25" customHeight="1" x14ac:dyDescent="0.2">
      <c r="B151" s="68"/>
      <c r="C151" s="68"/>
      <c r="D151" s="68"/>
      <c r="E151" s="68"/>
      <c r="F151" s="68"/>
      <c r="G151" s="68"/>
      <c r="H151" s="68"/>
      <c r="I151" s="68"/>
      <c r="J151" s="68"/>
      <c r="K151" s="68"/>
      <c r="N151" s="69"/>
    </row>
    <row r="152" spans="2:14" ht="14.25" customHeight="1" x14ac:dyDescent="0.2">
      <c r="B152" s="68"/>
      <c r="C152" s="68"/>
      <c r="D152" s="68"/>
      <c r="E152" s="68"/>
      <c r="F152" s="68"/>
      <c r="G152" s="68"/>
      <c r="H152" s="68"/>
      <c r="I152" s="68"/>
      <c r="J152" s="68"/>
      <c r="K152" s="68"/>
      <c r="N152" s="69"/>
    </row>
    <row r="153" spans="2:14" ht="14.25" customHeight="1" x14ac:dyDescent="0.2">
      <c r="B153" s="68"/>
      <c r="C153" s="68"/>
      <c r="D153" s="68"/>
      <c r="E153" s="68"/>
      <c r="F153" s="68"/>
      <c r="G153" s="68"/>
      <c r="H153" s="68"/>
      <c r="I153" s="68"/>
      <c r="J153" s="68"/>
      <c r="K153" s="68"/>
      <c r="N153" s="69"/>
    </row>
    <row r="154" spans="2:14" ht="14.25" customHeight="1" x14ac:dyDescent="0.2">
      <c r="B154" s="68"/>
      <c r="C154" s="68"/>
      <c r="D154" s="68"/>
      <c r="E154" s="68"/>
      <c r="F154" s="68"/>
      <c r="G154" s="68"/>
      <c r="H154" s="68"/>
      <c r="I154" s="68"/>
      <c r="J154" s="68"/>
      <c r="K154" s="68"/>
      <c r="N154" s="69"/>
    </row>
    <row r="155" spans="2:14" ht="14.25" customHeight="1" x14ac:dyDescent="0.2">
      <c r="B155" s="68"/>
      <c r="C155" s="68"/>
      <c r="D155" s="68"/>
      <c r="E155" s="68"/>
      <c r="F155" s="68"/>
      <c r="G155" s="68"/>
      <c r="H155" s="68"/>
      <c r="I155" s="68"/>
      <c r="J155" s="68"/>
      <c r="K155" s="68"/>
      <c r="N155" s="69"/>
    </row>
    <row r="156" spans="2:14" ht="14.25" customHeight="1" x14ac:dyDescent="0.2">
      <c r="B156" s="68"/>
      <c r="C156" s="68"/>
      <c r="D156" s="68"/>
      <c r="E156" s="68"/>
      <c r="F156" s="68"/>
      <c r="G156" s="68"/>
      <c r="H156" s="68"/>
      <c r="I156" s="68"/>
      <c r="J156" s="68"/>
      <c r="K156" s="68"/>
      <c r="N156" s="69"/>
    </row>
    <row r="157" spans="2:14" ht="14.25" customHeight="1" x14ac:dyDescent="0.2">
      <c r="B157" s="68"/>
      <c r="C157" s="68"/>
      <c r="D157" s="68"/>
      <c r="E157" s="68"/>
      <c r="F157" s="68"/>
      <c r="G157" s="68"/>
      <c r="H157" s="68"/>
      <c r="I157" s="68"/>
      <c r="J157" s="68"/>
      <c r="K157" s="68"/>
      <c r="N157" s="69"/>
    </row>
    <row r="158" spans="2:14" ht="14.25" customHeight="1" x14ac:dyDescent="0.2">
      <c r="B158" s="68"/>
      <c r="C158" s="68"/>
      <c r="D158" s="68"/>
      <c r="E158" s="68"/>
      <c r="F158" s="68"/>
      <c r="G158" s="68"/>
      <c r="H158" s="68"/>
      <c r="I158" s="68"/>
      <c r="J158" s="68"/>
      <c r="K158" s="68"/>
      <c r="N158" s="69"/>
    </row>
    <row r="159" spans="2:14" ht="14.25" customHeight="1" x14ac:dyDescent="0.2">
      <c r="B159" s="68"/>
      <c r="C159" s="68"/>
      <c r="D159" s="68"/>
      <c r="E159" s="68"/>
      <c r="F159" s="68"/>
      <c r="G159" s="68"/>
      <c r="H159" s="68"/>
      <c r="I159" s="68"/>
      <c r="J159" s="68"/>
      <c r="K159" s="68"/>
      <c r="N159" s="69"/>
    </row>
    <row r="160" spans="2:14" ht="14.25" customHeight="1" x14ac:dyDescent="0.2">
      <c r="B160" s="68"/>
      <c r="C160" s="68"/>
      <c r="D160" s="68"/>
      <c r="E160" s="68"/>
      <c r="F160" s="68"/>
      <c r="G160" s="68"/>
      <c r="H160" s="68"/>
      <c r="I160" s="68"/>
      <c r="J160" s="68"/>
      <c r="K160" s="68"/>
      <c r="N160" s="69"/>
    </row>
    <row r="161" spans="2:14" ht="14.25" customHeight="1" x14ac:dyDescent="0.2">
      <c r="B161" s="68"/>
      <c r="C161" s="68"/>
      <c r="D161" s="68"/>
      <c r="E161" s="68"/>
      <c r="F161" s="68"/>
      <c r="G161" s="68"/>
      <c r="H161" s="68"/>
      <c r="I161" s="68"/>
      <c r="J161" s="68"/>
      <c r="K161" s="68"/>
      <c r="N161" s="69"/>
    </row>
    <row r="162" spans="2:14" ht="14.25" customHeight="1" x14ac:dyDescent="0.2">
      <c r="B162" s="68"/>
      <c r="C162" s="68"/>
      <c r="D162" s="68"/>
      <c r="E162" s="68"/>
      <c r="F162" s="68"/>
      <c r="G162" s="68"/>
      <c r="H162" s="68"/>
      <c r="I162" s="68"/>
      <c r="J162" s="68"/>
      <c r="K162" s="68"/>
      <c r="N162" s="69"/>
    </row>
    <row r="163" spans="2:14" ht="14.25" customHeight="1" x14ac:dyDescent="0.2">
      <c r="B163" s="68"/>
      <c r="C163" s="68"/>
      <c r="D163" s="68"/>
      <c r="E163" s="68"/>
      <c r="F163" s="68"/>
      <c r="G163" s="68"/>
      <c r="H163" s="68"/>
      <c r="I163" s="68"/>
      <c r="J163" s="68"/>
      <c r="K163" s="68"/>
      <c r="N163" s="69"/>
    </row>
    <row r="164" spans="2:14" ht="14.25" customHeight="1" x14ac:dyDescent="0.2">
      <c r="B164" s="68"/>
      <c r="C164" s="68"/>
      <c r="D164" s="68"/>
      <c r="E164" s="68"/>
      <c r="F164" s="68"/>
      <c r="G164" s="68"/>
      <c r="H164" s="68"/>
      <c r="I164" s="68"/>
      <c r="J164" s="68"/>
      <c r="K164" s="68"/>
      <c r="N164" s="69"/>
    </row>
    <row r="165" spans="2:14" ht="14.25" customHeight="1" x14ac:dyDescent="0.2">
      <c r="B165" s="68"/>
      <c r="C165" s="68"/>
      <c r="D165" s="68"/>
      <c r="E165" s="68"/>
      <c r="F165" s="68"/>
      <c r="G165" s="68"/>
      <c r="H165" s="68"/>
      <c r="I165" s="68"/>
      <c r="J165" s="68"/>
      <c r="K165" s="68"/>
      <c r="N165" s="69"/>
    </row>
    <row r="166" spans="2:14" ht="14.25" customHeight="1" x14ac:dyDescent="0.2">
      <c r="B166" s="68"/>
      <c r="C166" s="68"/>
      <c r="D166" s="68"/>
      <c r="E166" s="68"/>
      <c r="F166" s="68"/>
      <c r="G166" s="68"/>
      <c r="H166" s="68"/>
      <c r="I166" s="68"/>
      <c r="J166" s="68"/>
      <c r="K166" s="68"/>
      <c r="N166" s="69"/>
    </row>
    <row r="167" spans="2:14" ht="14.25" customHeight="1" x14ac:dyDescent="0.2">
      <c r="B167" s="68"/>
      <c r="C167" s="68"/>
      <c r="D167" s="68"/>
      <c r="E167" s="68"/>
      <c r="F167" s="68"/>
      <c r="G167" s="68"/>
      <c r="H167" s="68"/>
      <c r="I167" s="68"/>
      <c r="J167" s="68"/>
      <c r="K167" s="68"/>
      <c r="N167" s="69"/>
    </row>
    <row r="168" spans="2:14" ht="14.25" customHeight="1" x14ac:dyDescent="0.2">
      <c r="B168" s="68"/>
      <c r="C168" s="68"/>
      <c r="D168" s="68"/>
      <c r="E168" s="68"/>
      <c r="F168" s="68"/>
      <c r="G168" s="68"/>
      <c r="H168" s="68"/>
      <c r="I168" s="68"/>
      <c r="J168" s="68"/>
      <c r="K168" s="68"/>
      <c r="N168" s="69"/>
    </row>
    <row r="169" spans="2:14" ht="14.25" customHeight="1" x14ac:dyDescent="0.2">
      <c r="B169" s="68"/>
      <c r="C169" s="68"/>
      <c r="D169" s="68"/>
      <c r="E169" s="68"/>
      <c r="F169" s="68"/>
      <c r="G169" s="68"/>
      <c r="H169" s="68"/>
      <c r="I169" s="68"/>
      <c r="J169" s="68"/>
      <c r="K169" s="68"/>
      <c r="N169" s="69"/>
    </row>
    <row r="170" spans="2:14" ht="14.25" customHeight="1" x14ac:dyDescent="0.2">
      <c r="B170" s="68"/>
      <c r="C170" s="68"/>
      <c r="D170" s="68"/>
      <c r="E170" s="68"/>
      <c r="F170" s="68"/>
      <c r="G170" s="68"/>
      <c r="H170" s="68"/>
      <c r="I170" s="68"/>
      <c r="J170" s="68"/>
      <c r="K170" s="68"/>
      <c r="N170" s="69"/>
    </row>
    <row r="171" spans="2:14" ht="14.25" customHeight="1" x14ac:dyDescent="0.2">
      <c r="B171" s="68"/>
      <c r="C171" s="68"/>
      <c r="D171" s="68"/>
      <c r="E171" s="68"/>
      <c r="F171" s="68"/>
      <c r="G171" s="68"/>
      <c r="H171" s="68"/>
      <c r="I171" s="68"/>
      <c r="J171" s="68"/>
      <c r="K171" s="68"/>
      <c r="N171" s="69"/>
    </row>
    <row r="172" spans="2:14" ht="14.25" customHeight="1" x14ac:dyDescent="0.2">
      <c r="B172" s="68"/>
      <c r="C172" s="68"/>
      <c r="D172" s="68"/>
      <c r="E172" s="68"/>
      <c r="F172" s="68"/>
      <c r="G172" s="68"/>
      <c r="H172" s="68"/>
      <c r="I172" s="68"/>
      <c r="J172" s="68"/>
      <c r="K172" s="68"/>
      <c r="N172" s="69"/>
    </row>
    <row r="173" spans="2:14" ht="14.25" customHeight="1" x14ac:dyDescent="0.2">
      <c r="B173" s="68"/>
      <c r="C173" s="68"/>
      <c r="D173" s="68"/>
      <c r="E173" s="68"/>
      <c r="F173" s="68"/>
      <c r="G173" s="68"/>
      <c r="H173" s="68"/>
      <c r="I173" s="68"/>
      <c r="J173" s="68"/>
      <c r="K173" s="68"/>
      <c r="N173" s="69"/>
    </row>
    <row r="174" spans="2:14" ht="14.25" customHeight="1" x14ac:dyDescent="0.2">
      <c r="B174" s="68"/>
      <c r="C174" s="68"/>
      <c r="D174" s="68"/>
      <c r="E174" s="68"/>
      <c r="F174" s="68"/>
      <c r="G174" s="68"/>
      <c r="H174" s="68"/>
      <c r="I174" s="68"/>
      <c r="J174" s="68"/>
      <c r="K174" s="68"/>
      <c r="N174" s="69"/>
    </row>
    <row r="175" spans="2:14" ht="14.25" customHeight="1" x14ac:dyDescent="0.2">
      <c r="B175" s="68"/>
      <c r="C175" s="68"/>
      <c r="D175" s="68"/>
      <c r="E175" s="68"/>
      <c r="F175" s="68"/>
      <c r="G175" s="68"/>
      <c r="H175" s="68"/>
      <c r="I175" s="68"/>
      <c r="J175" s="68"/>
      <c r="K175" s="68"/>
      <c r="N175" s="69"/>
    </row>
    <row r="176" spans="2:14" ht="14.25" customHeight="1" x14ac:dyDescent="0.2">
      <c r="B176" s="68"/>
      <c r="C176" s="68"/>
      <c r="D176" s="68"/>
      <c r="E176" s="68"/>
      <c r="F176" s="68"/>
      <c r="G176" s="68"/>
      <c r="H176" s="68"/>
      <c r="I176" s="68"/>
      <c r="J176" s="68"/>
      <c r="K176" s="68"/>
      <c r="N176" s="69"/>
    </row>
    <row r="177" spans="2:14" ht="14.25" customHeight="1" x14ac:dyDescent="0.2">
      <c r="B177" s="68"/>
      <c r="C177" s="68"/>
      <c r="D177" s="68"/>
      <c r="E177" s="68"/>
      <c r="F177" s="68"/>
      <c r="G177" s="68"/>
      <c r="H177" s="68"/>
      <c r="I177" s="68"/>
      <c r="J177" s="68"/>
      <c r="K177" s="68"/>
      <c r="N177" s="69"/>
    </row>
    <row r="178" spans="2:14" ht="14.25" customHeight="1" x14ac:dyDescent="0.2">
      <c r="B178" s="68"/>
      <c r="C178" s="68"/>
      <c r="D178" s="68"/>
      <c r="E178" s="68"/>
      <c r="F178" s="68"/>
      <c r="G178" s="68"/>
      <c r="H178" s="68"/>
      <c r="I178" s="68"/>
      <c r="J178" s="68"/>
      <c r="K178" s="68"/>
      <c r="N178" s="69"/>
    </row>
    <row r="179" spans="2:14" ht="14.25" customHeight="1" x14ac:dyDescent="0.2">
      <c r="B179" s="68"/>
      <c r="C179" s="68"/>
      <c r="D179" s="68"/>
      <c r="E179" s="68"/>
      <c r="F179" s="68"/>
      <c r="G179" s="68"/>
      <c r="H179" s="68"/>
      <c r="I179" s="68"/>
      <c r="J179" s="68"/>
      <c r="K179" s="68"/>
      <c r="N179" s="69"/>
    </row>
    <row r="180" spans="2:14" ht="14.25" customHeight="1" x14ac:dyDescent="0.2">
      <c r="B180" s="68"/>
      <c r="C180" s="68"/>
      <c r="D180" s="68"/>
      <c r="E180" s="68"/>
      <c r="F180" s="68"/>
      <c r="G180" s="68"/>
      <c r="H180" s="68"/>
      <c r="I180" s="68"/>
      <c r="J180" s="68"/>
      <c r="K180" s="68"/>
      <c r="N180" s="69"/>
    </row>
    <row r="181" spans="2:14" ht="14.25" customHeight="1" x14ac:dyDescent="0.2">
      <c r="B181" s="68"/>
      <c r="C181" s="68"/>
      <c r="D181" s="68"/>
      <c r="E181" s="68"/>
      <c r="F181" s="68"/>
      <c r="G181" s="68"/>
      <c r="H181" s="68"/>
      <c r="I181" s="68"/>
      <c r="J181" s="68"/>
      <c r="K181" s="68"/>
      <c r="N181" s="69"/>
    </row>
    <row r="182" spans="2:14" ht="14.25" customHeight="1" x14ac:dyDescent="0.2">
      <c r="B182" s="68"/>
      <c r="C182" s="68"/>
      <c r="D182" s="68"/>
      <c r="E182" s="68"/>
      <c r="F182" s="68"/>
      <c r="G182" s="68"/>
      <c r="H182" s="68"/>
      <c r="I182" s="68"/>
      <c r="J182" s="68"/>
      <c r="K182" s="68"/>
      <c r="N182" s="69"/>
    </row>
    <row r="183" spans="2:14" ht="14.25" customHeight="1" x14ac:dyDescent="0.2">
      <c r="B183" s="68"/>
      <c r="C183" s="68"/>
      <c r="D183" s="68"/>
      <c r="E183" s="68"/>
      <c r="F183" s="68"/>
      <c r="G183" s="68"/>
      <c r="H183" s="68"/>
      <c r="I183" s="68"/>
      <c r="J183" s="68"/>
      <c r="K183" s="68"/>
      <c r="N183" s="69"/>
    </row>
    <row r="184" spans="2:14" ht="14.25" customHeight="1" x14ac:dyDescent="0.2">
      <c r="B184" s="68"/>
      <c r="C184" s="68"/>
      <c r="D184" s="68"/>
      <c r="E184" s="68"/>
      <c r="F184" s="68"/>
      <c r="G184" s="68"/>
      <c r="H184" s="68"/>
      <c r="I184" s="68"/>
      <c r="J184" s="68"/>
      <c r="K184" s="68"/>
      <c r="N184" s="69"/>
    </row>
    <row r="185" spans="2:14" ht="14.25" customHeight="1" x14ac:dyDescent="0.2">
      <c r="B185" s="68"/>
      <c r="C185" s="68"/>
      <c r="D185" s="68"/>
      <c r="E185" s="68"/>
      <c r="F185" s="68"/>
      <c r="G185" s="68"/>
      <c r="H185" s="68"/>
      <c r="I185" s="68"/>
      <c r="J185" s="68"/>
      <c r="K185" s="68"/>
      <c r="N185" s="69"/>
    </row>
    <row r="186" spans="2:14" ht="14.25" customHeight="1" x14ac:dyDescent="0.2">
      <c r="B186" s="68"/>
      <c r="C186" s="68"/>
      <c r="D186" s="68"/>
      <c r="E186" s="68"/>
      <c r="F186" s="68"/>
      <c r="G186" s="68"/>
      <c r="H186" s="68"/>
      <c r="I186" s="68"/>
      <c r="J186" s="68"/>
      <c r="K186" s="68"/>
      <c r="N186" s="69"/>
    </row>
    <row r="187" spans="2:14" ht="14.25" customHeight="1" x14ac:dyDescent="0.2">
      <c r="B187" s="68"/>
      <c r="C187" s="68"/>
      <c r="D187" s="68"/>
      <c r="E187" s="68"/>
      <c r="F187" s="68"/>
      <c r="G187" s="68"/>
      <c r="H187" s="68"/>
      <c r="I187" s="68"/>
      <c r="J187" s="68"/>
      <c r="K187" s="68"/>
      <c r="N187" s="69"/>
    </row>
    <row r="188" spans="2:14" ht="14.25" customHeight="1" x14ac:dyDescent="0.2">
      <c r="B188" s="68"/>
      <c r="C188" s="68"/>
      <c r="D188" s="68"/>
      <c r="E188" s="68"/>
      <c r="F188" s="68"/>
      <c r="G188" s="68"/>
      <c r="H188" s="68"/>
      <c r="I188" s="68"/>
      <c r="J188" s="68"/>
      <c r="K188" s="68"/>
      <c r="N188" s="69"/>
    </row>
    <row r="189" spans="2:14" ht="14.25" customHeight="1" x14ac:dyDescent="0.2">
      <c r="B189" s="68"/>
      <c r="C189" s="68"/>
      <c r="D189" s="68"/>
      <c r="E189" s="68"/>
      <c r="F189" s="68"/>
      <c r="G189" s="68"/>
      <c r="H189" s="68"/>
      <c r="I189" s="68"/>
      <c r="J189" s="68"/>
      <c r="K189" s="68"/>
      <c r="N189" s="69"/>
    </row>
    <row r="190" spans="2:14" ht="14.25" customHeight="1" x14ac:dyDescent="0.2">
      <c r="B190" s="68"/>
      <c r="C190" s="68"/>
      <c r="D190" s="68"/>
      <c r="E190" s="68"/>
      <c r="F190" s="68"/>
      <c r="G190" s="68"/>
      <c r="H190" s="68"/>
      <c r="I190" s="68"/>
      <c r="J190" s="68"/>
      <c r="K190" s="68"/>
      <c r="N190" s="69"/>
    </row>
    <row r="191" spans="2:14" ht="14.25" customHeight="1" x14ac:dyDescent="0.2">
      <c r="B191" s="68"/>
      <c r="C191" s="68"/>
      <c r="D191" s="68"/>
      <c r="E191" s="68"/>
      <c r="F191" s="68"/>
      <c r="G191" s="68"/>
      <c r="H191" s="68"/>
      <c r="I191" s="68"/>
      <c r="J191" s="68"/>
      <c r="K191" s="68"/>
      <c r="N191" s="69"/>
    </row>
    <row r="192" spans="2:14" ht="14.25" customHeight="1" x14ac:dyDescent="0.2">
      <c r="B192" s="68"/>
      <c r="C192" s="68"/>
      <c r="D192" s="68"/>
      <c r="E192" s="68"/>
      <c r="F192" s="68"/>
      <c r="G192" s="68"/>
      <c r="H192" s="68"/>
      <c r="I192" s="68"/>
      <c r="J192" s="68"/>
      <c r="K192" s="68"/>
      <c r="N192" s="69"/>
    </row>
    <row r="193" spans="2:14" ht="14.25" customHeight="1" x14ac:dyDescent="0.2">
      <c r="B193" s="68"/>
      <c r="C193" s="68"/>
      <c r="D193" s="68"/>
      <c r="E193" s="68"/>
      <c r="F193" s="68"/>
      <c r="G193" s="68"/>
      <c r="H193" s="68"/>
      <c r="I193" s="68"/>
      <c r="J193" s="68"/>
      <c r="K193" s="68"/>
      <c r="N193" s="69"/>
    </row>
    <row r="194" spans="2:14" ht="14.25" customHeight="1" x14ac:dyDescent="0.2">
      <c r="B194" s="68"/>
      <c r="C194" s="68"/>
      <c r="D194" s="68"/>
      <c r="E194" s="68"/>
      <c r="F194" s="68"/>
      <c r="G194" s="68"/>
      <c r="H194" s="68"/>
      <c r="I194" s="68"/>
      <c r="J194" s="68"/>
      <c r="K194" s="68"/>
      <c r="N194" s="69"/>
    </row>
    <row r="195" spans="2:14" ht="14.25" customHeight="1" x14ac:dyDescent="0.2">
      <c r="B195" s="68"/>
      <c r="C195" s="68"/>
      <c r="D195" s="68"/>
      <c r="E195" s="68"/>
      <c r="F195" s="68"/>
      <c r="G195" s="68"/>
      <c r="H195" s="68"/>
      <c r="I195" s="68"/>
      <c r="J195" s="68"/>
      <c r="K195" s="68"/>
      <c r="N195" s="69"/>
    </row>
    <row r="196" spans="2:14" ht="14.25" customHeight="1" x14ac:dyDescent="0.2">
      <c r="B196" s="68"/>
      <c r="C196" s="68"/>
      <c r="D196" s="68"/>
      <c r="E196" s="68"/>
      <c r="F196" s="68"/>
      <c r="G196" s="68"/>
      <c r="H196" s="68"/>
      <c r="I196" s="68"/>
      <c r="J196" s="68"/>
      <c r="K196" s="68"/>
      <c r="N196" s="69"/>
    </row>
    <row r="197" spans="2:14" ht="14.25" customHeight="1" x14ac:dyDescent="0.2">
      <c r="B197" s="68"/>
      <c r="C197" s="68"/>
      <c r="D197" s="68"/>
      <c r="E197" s="68"/>
      <c r="F197" s="68"/>
      <c r="G197" s="68"/>
      <c r="H197" s="68"/>
      <c r="I197" s="68"/>
      <c r="J197" s="68"/>
      <c r="K197" s="68"/>
      <c r="N197" s="69"/>
    </row>
    <row r="198" spans="2:14" ht="14.25" customHeight="1" x14ac:dyDescent="0.2">
      <c r="B198" s="68"/>
      <c r="C198" s="68"/>
      <c r="D198" s="68"/>
      <c r="E198" s="68"/>
      <c r="F198" s="68"/>
      <c r="G198" s="68"/>
      <c r="H198" s="68"/>
      <c r="I198" s="68"/>
      <c r="J198" s="68"/>
      <c r="K198" s="68"/>
      <c r="N198" s="69"/>
    </row>
    <row r="199" spans="2:14" ht="14.25" customHeight="1" x14ac:dyDescent="0.2">
      <c r="B199" s="68"/>
      <c r="C199" s="68"/>
      <c r="D199" s="68"/>
      <c r="E199" s="68"/>
      <c r="F199" s="68"/>
      <c r="G199" s="68"/>
      <c r="H199" s="68"/>
      <c r="I199" s="68"/>
      <c r="J199" s="68"/>
      <c r="K199" s="68"/>
      <c r="N199" s="69"/>
    </row>
    <row r="200" spans="2:14" ht="14.25" customHeight="1" x14ac:dyDescent="0.2">
      <c r="B200" s="68"/>
      <c r="C200" s="68"/>
      <c r="D200" s="68"/>
      <c r="E200" s="68"/>
      <c r="F200" s="68"/>
      <c r="G200" s="68"/>
      <c r="H200" s="68"/>
      <c r="I200" s="68"/>
      <c r="J200" s="68"/>
      <c r="K200" s="68"/>
      <c r="N200" s="69"/>
    </row>
    <row r="201" spans="2:14" ht="14.25" customHeight="1" x14ac:dyDescent="0.2">
      <c r="B201" s="68"/>
      <c r="C201" s="68"/>
      <c r="D201" s="68"/>
      <c r="E201" s="68"/>
      <c r="F201" s="68"/>
      <c r="G201" s="68"/>
      <c r="H201" s="68"/>
      <c r="I201" s="68"/>
      <c r="J201" s="68"/>
      <c r="K201" s="68"/>
      <c r="N201" s="69"/>
    </row>
    <row r="202" spans="2:14" ht="14.25" customHeight="1" x14ac:dyDescent="0.2">
      <c r="B202" s="68"/>
      <c r="C202" s="68"/>
      <c r="D202" s="68"/>
      <c r="E202" s="68"/>
      <c r="F202" s="68"/>
      <c r="G202" s="68"/>
      <c r="H202" s="68"/>
      <c r="I202" s="68"/>
      <c r="J202" s="68"/>
      <c r="K202" s="68"/>
      <c r="N202" s="69"/>
    </row>
    <row r="203" spans="2:14" ht="14.25" customHeight="1" x14ac:dyDescent="0.2">
      <c r="B203" s="68"/>
      <c r="C203" s="68"/>
      <c r="D203" s="68"/>
      <c r="E203" s="68"/>
      <c r="F203" s="68"/>
      <c r="G203" s="68"/>
      <c r="H203" s="68"/>
      <c r="I203" s="68"/>
      <c r="J203" s="68"/>
      <c r="K203" s="68"/>
      <c r="N203" s="69"/>
    </row>
    <row r="204" spans="2:14" ht="14.25" customHeight="1" x14ac:dyDescent="0.2">
      <c r="B204" s="68"/>
      <c r="C204" s="68"/>
      <c r="D204" s="68"/>
      <c r="E204" s="68"/>
      <c r="F204" s="68"/>
      <c r="G204" s="68"/>
      <c r="H204" s="68"/>
      <c r="I204" s="68"/>
      <c r="J204" s="68"/>
      <c r="K204" s="68"/>
      <c r="N204" s="69"/>
    </row>
    <row r="205" spans="2:14" ht="14.25" customHeight="1" x14ac:dyDescent="0.2">
      <c r="B205" s="68"/>
      <c r="C205" s="68"/>
      <c r="D205" s="68"/>
      <c r="E205" s="68"/>
      <c r="F205" s="68"/>
      <c r="G205" s="68"/>
      <c r="H205" s="68"/>
      <c r="I205" s="68"/>
      <c r="J205" s="68"/>
      <c r="K205" s="68"/>
      <c r="N205" s="69"/>
    </row>
    <row r="206" spans="2:14" ht="14.25" customHeight="1" x14ac:dyDescent="0.2">
      <c r="B206" s="68"/>
      <c r="C206" s="68"/>
      <c r="D206" s="68"/>
      <c r="E206" s="68"/>
      <c r="F206" s="68"/>
      <c r="G206" s="68"/>
      <c r="H206" s="68"/>
      <c r="I206" s="68"/>
      <c r="J206" s="68"/>
      <c r="K206" s="68"/>
      <c r="N206" s="69"/>
    </row>
    <row r="207" spans="2:14" ht="14.25" customHeight="1" x14ac:dyDescent="0.2">
      <c r="B207" s="68"/>
      <c r="C207" s="68"/>
      <c r="D207" s="68"/>
      <c r="E207" s="68"/>
      <c r="F207" s="68"/>
      <c r="G207" s="68"/>
      <c r="H207" s="68"/>
      <c r="I207" s="68"/>
      <c r="J207" s="68"/>
      <c r="K207" s="68"/>
      <c r="N207" s="69"/>
    </row>
    <row r="208" spans="2:14" ht="14.25" customHeight="1" x14ac:dyDescent="0.2">
      <c r="B208" s="68"/>
      <c r="C208" s="68"/>
      <c r="D208" s="68"/>
      <c r="E208" s="68"/>
      <c r="F208" s="68"/>
      <c r="G208" s="68"/>
      <c r="H208" s="68"/>
      <c r="I208" s="68"/>
      <c r="J208" s="68"/>
      <c r="K208" s="68"/>
      <c r="N208" s="69"/>
    </row>
    <row r="209" spans="2:14" ht="14.25" customHeight="1" x14ac:dyDescent="0.2">
      <c r="B209" s="68"/>
      <c r="C209" s="68"/>
      <c r="D209" s="68"/>
      <c r="E209" s="68"/>
      <c r="F209" s="68"/>
      <c r="G209" s="68"/>
      <c r="H209" s="68"/>
      <c r="I209" s="68"/>
      <c r="J209" s="68"/>
      <c r="K209" s="68"/>
      <c r="N209" s="69"/>
    </row>
    <row r="210" spans="2:14" ht="14.25" customHeight="1" x14ac:dyDescent="0.2">
      <c r="B210" s="68"/>
      <c r="C210" s="68"/>
      <c r="D210" s="68"/>
      <c r="E210" s="68"/>
      <c r="F210" s="68"/>
      <c r="G210" s="68"/>
      <c r="H210" s="68"/>
      <c r="I210" s="68"/>
      <c r="J210" s="68"/>
      <c r="K210" s="68"/>
      <c r="N210" s="69"/>
    </row>
    <row r="211" spans="2:14" ht="14.25" customHeight="1" x14ac:dyDescent="0.2">
      <c r="B211" s="68"/>
      <c r="C211" s="68"/>
      <c r="D211" s="68"/>
      <c r="E211" s="68"/>
      <c r="F211" s="68"/>
      <c r="G211" s="68"/>
      <c r="H211" s="68"/>
      <c r="I211" s="68"/>
      <c r="J211" s="68"/>
      <c r="K211" s="68"/>
      <c r="N211" s="69"/>
    </row>
    <row r="212" spans="2:14" ht="14.25" customHeight="1" x14ac:dyDescent="0.2">
      <c r="B212" s="68"/>
      <c r="C212" s="68"/>
      <c r="D212" s="68"/>
      <c r="E212" s="68"/>
      <c r="F212" s="68"/>
      <c r="G212" s="68"/>
      <c r="H212" s="68"/>
      <c r="I212" s="68"/>
      <c r="J212" s="68"/>
      <c r="K212" s="68"/>
      <c r="N212" s="69"/>
    </row>
    <row r="213" spans="2:14" ht="14.25" customHeight="1" x14ac:dyDescent="0.2">
      <c r="B213" s="68"/>
      <c r="C213" s="68"/>
      <c r="D213" s="68"/>
      <c r="E213" s="68"/>
      <c r="F213" s="68"/>
      <c r="G213" s="68"/>
      <c r="H213" s="68"/>
      <c r="I213" s="68"/>
      <c r="J213" s="68"/>
      <c r="K213" s="68"/>
      <c r="N213" s="69"/>
    </row>
    <row r="214" spans="2:14" ht="14.25" customHeight="1" x14ac:dyDescent="0.2">
      <c r="B214" s="68"/>
      <c r="C214" s="68"/>
      <c r="D214" s="68"/>
      <c r="E214" s="68"/>
      <c r="F214" s="68"/>
      <c r="G214" s="68"/>
      <c r="H214" s="68"/>
      <c r="I214" s="68"/>
      <c r="J214" s="68"/>
      <c r="K214" s="68"/>
      <c r="N214" s="69"/>
    </row>
    <row r="215" spans="2:14" ht="14.25" customHeight="1" x14ac:dyDescent="0.2">
      <c r="B215" s="68"/>
      <c r="C215" s="68"/>
      <c r="D215" s="68"/>
      <c r="E215" s="68"/>
      <c r="F215" s="68"/>
      <c r="G215" s="68"/>
      <c r="H215" s="68"/>
      <c r="I215" s="68"/>
      <c r="J215" s="68"/>
      <c r="K215" s="68"/>
      <c r="N215" s="69"/>
    </row>
    <row r="216" spans="2:14" ht="14.25" customHeight="1" x14ac:dyDescent="0.2">
      <c r="B216" s="68"/>
      <c r="C216" s="68"/>
      <c r="D216" s="68"/>
      <c r="E216" s="68"/>
      <c r="F216" s="68"/>
      <c r="G216" s="68"/>
      <c r="H216" s="68"/>
      <c r="I216" s="68"/>
      <c r="J216" s="68"/>
      <c r="K216" s="68"/>
      <c r="N216" s="69"/>
    </row>
    <row r="217" spans="2:14" ht="14.25" customHeight="1" x14ac:dyDescent="0.2">
      <c r="B217" s="68"/>
      <c r="C217" s="68"/>
      <c r="D217" s="68"/>
      <c r="E217" s="68"/>
      <c r="F217" s="68"/>
      <c r="G217" s="68"/>
      <c r="H217" s="68"/>
      <c r="I217" s="68"/>
      <c r="J217" s="68"/>
      <c r="K217" s="68"/>
      <c r="N217" s="69"/>
    </row>
    <row r="218" spans="2:14" ht="14.25" customHeight="1" x14ac:dyDescent="0.2">
      <c r="B218" s="68"/>
      <c r="C218" s="68"/>
      <c r="D218" s="68"/>
      <c r="E218" s="68"/>
      <c r="F218" s="68"/>
      <c r="G218" s="68"/>
      <c r="H218" s="68"/>
      <c r="I218" s="68"/>
      <c r="J218" s="68"/>
      <c r="K218" s="68"/>
      <c r="N218" s="69"/>
    </row>
    <row r="219" spans="2:14" ht="14.25" customHeight="1" x14ac:dyDescent="0.2">
      <c r="B219" s="68"/>
      <c r="C219" s="68"/>
      <c r="D219" s="68"/>
      <c r="E219" s="68"/>
      <c r="F219" s="68"/>
      <c r="G219" s="68"/>
      <c r="H219" s="68"/>
      <c r="I219" s="68"/>
      <c r="J219" s="68"/>
      <c r="K219" s="68"/>
      <c r="N219" s="69"/>
    </row>
    <row r="220" spans="2:14" ht="14.25" customHeight="1" x14ac:dyDescent="0.2">
      <c r="B220" s="68"/>
      <c r="C220" s="68"/>
      <c r="D220" s="68"/>
      <c r="E220" s="68"/>
      <c r="F220" s="68"/>
      <c r="G220" s="68"/>
      <c r="H220" s="68"/>
      <c r="I220" s="68"/>
      <c r="J220" s="68"/>
      <c r="K220" s="68"/>
      <c r="N220" s="69"/>
    </row>
    <row r="221" spans="2:14" ht="14.25" customHeight="1" x14ac:dyDescent="0.2">
      <c r="B221" s="68"/>
      <c r="C221" s="68"/>
      <c r="D221" s="68"/>
      <c r="E221" s="68"/>
      <c r="F221" s="68"/>
      <c r="G221" s="68"/>
      <c r="H221" s="68"/>
      <c r="I221" s="68"/>
      <c r="J221" s="68"/>
      <c r="K221" s="68"/>
      <c r="N221" s="69"/>
    </row>
    <row r="222" spans="2:14" ht="14.25" customHeight="1" x14ac:dyDescent="0.2"/>
    <row r="223" spans="2:14" ht="14.25" customHeight="1" x14ac:dyDescent="0.2"/>
    <row r="224" spans="2:1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sheetData>
  <mergeCells count="14">
    <mergeCell ref="B1:L1"/>
    <mergeCell ref="I2:L2"/>
    <mergeCell ref="B2:B3"/>
    <mergeCell ref="C2:C3"/>
    <mergeCell ref="D2:D3"/>
    <mergeCell ref="E2:E3"/>
    <mergeCell ref="F2:F3"/>
    <mergeCell ref="G2:G3"/>
    <mergeCell ref="H2:H3"/>
    <mergeCell ref="K4:K5"/>
    <mergeCell ref="K3:L3"/>
    <mergeCell ref="K6:L6"/>
    <mergeCell ref="K7:L7"/>
    <mergeCell ref="K8:L8"/>
  </mergeCells>
  <printOptions horizontalCentered="1" gridLines="1"/>
  <pageMargins left="0.7" right="0.7" top="0.75" bottom="0.75" header="0" footer="0"/>
  <pageSetup paperSize="9" fitToHeight="0" pageOrder="overThenDown" orientation="landscape" cellComments="atEn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summaryRight="0"/>
  </sheetPr>
  <dimension ref="B21:K1006"/>
  <sheetViews>
    <sheetView showGridLines="0" topLeftCell="A52" zoomScale="70" zoomScaleNormal="70" workbookViewId="0">
      <selection activeCell="E25" sqref="E25"/>
    </sheetView>
  </sheetViews>
  <sheetFormatPr baseColWidth="10" defaultColWidth="12.625" defaultRowHeight="15" customHeight="1" x14ac:dyDescent="0.25"/>
  <cols>
    <col min="1" max="1" width="5.125" style="52" customWidth="1"/>
    <col min="2" max="2" width="29.125" style="52" customWidth="1"/>
    <col min="3" max="3" width="27.625" style="52" customWidth="1"/>
    <col min="4" max="4" width="32" style="52" customWidth="1"/>
    <col min="5" max="5" width="22.875" style="52" customWidth="1"/>
    <col min="6" max="7" width="12.625" style="52" customWidth="1"/>
    <col min="8" max="9" width="12.625" style="52"/>
    <col min="10" max="10" width="20.125" style="52" customWidth="1"/>
    <col min="11" max="11" width="19.625" style="52" customWidth="1"/>
    <col min="12" max="16384" width="12.625" style="52"/>
  </cols>
  <sheetData>
    <row r="21" s="52" customFormat="1" ht="15.75" customHeight="1" x14ac:dyDescent="0.25"/>
    <row r="22" s="52" customFormat="1" ht="15.75" customHeight="1" x14ac:dyDescent="0.25"/>
    <row r="23" s="52" customFormat="1" ht="15.75" customHeight="1" x14ac:dyDescent="0.25"/>
    <row r="24" s="52" customFormat="1" ht="15.75" customHeight="1" x14ac:dyDescent="0.25"/>
    <row r="25" s="52" customFormat="1" ht="15.75" customHeight="1" x14ac:dyDescent="0.25"/>
    <row r="26" s="52" customFormat="1" ht="15.75" customHeight="1" x14ac:dyDescent="0.25"/>
    <row r="27" s="52" customFormat="1" ht="15.75" customHeight="1" x14ac:dyDescent="0.25"/>
    <row r="28" s="52" customFormat="1" ht="15.75" customHeight="1" x14ac:dyDescent="0.25"/>
    <row r="29" s="52" customFormat="1" ht="15.75" customHeight="1" x14ac:dyDescent="0.25"/>
    <row r="30" s="52" customFormat="1" ht="15.75" customHeight="1" x14ac:dyDescent="0.25"/>
    <row r="31" s="52" customFormat="1" ht="15.75" customHeight="1" x14ac:dyDescent="0.25"/>
    <row r="32" s="52" customFormat="1" ht="15.75" customHeight="1" x14ac:dyDescent="0.25"/>
    <row r="33" spans="2:11" ht="15.75" customHeight="1" x14ac:dyDescent="0.25"/>
    <row r="34" spans="2:11" ht="15.75" customHeight="1" x14ac:dyDescent="0.25"/>
    <row r="35" spans="2:11" ht="15.75" customHeight="1" x14ac:dyDescent="0.25"/>
    <row r="36" spans="2:11" ht="15.75" customHeight="1" x14ac:dyDescent="0.25">
      <c r="F36" s="244" t="s">
        <v>1132</v>
      </c>
      <c r="G36" s="244"/>
      <c r="H36" s="244"/>
      <c r="I36" s="244"/>
      <c r="J36" s="244"/>
      <c r="K36" s="244"/>
    </row>
    <row r="37" spans="2:11" ht="15.75" customHeight="1" x14ac:dyDescent="0.25">
      <c r="F37" s="244"/>
      <c r="G37" s="244"/>
      <c r="H37" s="244"/>
      <c r="I37" s="244"/>
      <c r="J37" s="244"/>
      <c r="K37" s="244"/>
    </row>
    <row r="38" spans="2:11" ht="15.75" customHeight="1" x14ac:dyDescent="0.25">
      <c r="F38" s="244"/>
      <c r="G38" s="244"/>
      <c r="H38" s="244"/>
      <c r="I38" s="244"/>
      <c r="J38" s="244"/>
      <c r="K38" s="244"/>
    </row>
    <row r="39" spans="2:11" ht="15.75" customHeight="1" x14ac:dyDescent="0.25">
      <c r="F39" s="244"/>
      <c r="G39" s="244"/>
      <c r="H39" s="244"/>
      <c r="I39" s="244"/>
      <c r="J39" s="244"/>
      <c r="K39" s="244"/>
    </row>
    <row r="40" spans="2:11" ht="15.75" customHeight="1" x14ac:dyDescent="0.25">
      <c r="F40" s="244"/>
      <c r="G40" s="244"/>
      <c r="H40" s="244"/>
      <c r="I40" s="244"/>
      <c r="J40" s="244"/>
      <c r="K40" s="244"/>
    </row>
    <row r="41" spans="2:11" ht="15.75" customHeight="1" x14ac:dyDescent="0.25"/>
    <row r="42" spans="2:11" ht="15.75" customHeight="1" x14ac:dyDescent="0.25">
      <c r="B42" s="249"/>
      <c r="C42" s="250"/>
      <c r="D42" s="250"/>
      <c r="E42" s="250"/>
      <c r="F42" s="250"/>
      <c r="G42" s="250"/>
    </row>
    <row r="43" spans="2:11" ht="15.75" customHeight="1" x14ac:dyDescent="0.25">
      <c r="B43" s="251" t="s">
        <v>25</v>
      </c>
      <c r="C43" s="248"/>
      <c r="D43" s="246"/>
      <c r="E43" s="149"/>
    </row>
    <row r="44" spans="2:11" ht="39.75" customHeight="1" x14ac:dyDescent="0.25">
      <c r="B44" s="150" t="s">
        <v>26</v>
      </c>
      <c r="C44" s="151" t="s">
        <v>27</v>
      </c>
      <c r="D44" s="151" t="s">
        <v>28</v>
      </c>
    </row>
    <row r="45" spans="2:11" ht="15.75" customHeight="1" x14ac:dyDescent="0.25">
      <c r="B45" s="152" t="str">
        <f>Mitigación!C3</f>
        <v>Energía</v>
      </c>
      <c r="C45" s="156">
        <f>(COUNTIF(Mitigación!G3:G20,"completa")+(COUNTIF(Mitigación!G3:G20,"Parcial")/2))/COUNTIF(Mitigación!G3:G20,"*")</f>
        <v>1</v>
      </c>
      <c r="D45" s="157">
        <f>(COUNTIF(Mitigación!H3:H20,"completa")+(COUNTIF(Mitigación!H3:H20,"Parcial")/2))/COUNTIF(Mitigación!H3:H20,"*")</f>
        <v>0.91666666666666663</v>
      </c>
      <c r="F45" s="153"/>
    </row>
    <row r="46" spans="2:11" ht="15.75" customHeight="1" x14ac:dyDescent="0.25">
      <c r="B46" s="152" t="str">
        <f>Mitigación!C21</f>
        <v>Construcción</v>
      </c>
      <c r="C46" s="156">
        <f>(COUNTIF(Mitigación!G21:G23,"completa")+(COUNTIF(Mitigación!G21:G23,"Parcial")/2))/COUNTIF(Mitigación!G21:G23,"*")</f>
        <v>1</v>
      </c>
      <c r="D46" s="156">
        <f>(COUNTIF(Mitigación!H21:H23,"completa")+(COUNTIF(Mitigación!H21:H23,"Parcial")/2))/COUNTIF(Mitigación!H21:H23,"*")</f>
        <v>0.5</v>
      </c>
    </row>
    <row r="47" spans="2:11" ht="30" customHeight="1" x14ac:dyDescent="0.25">
      <c r="B47" s="152" t="str">
        <f>Mitigación!C24</f>
        <v>Gestión de residuos y captura de emisiones</v>
      </c>
      <c r="C47" s="156">
        <f>(COUNTIF(Mitigación!G24:G31,"completa")+(COUNTIF(Mitigación!G24:G31,"Parcial")/2))/COUNTIF(Mitigación!G24:G31,"*")</f>
        <v>0.875</v>
      </c>
      <c r="D47" s="157">
        <f>(COUNTIF(Mitigación!H24:H31,"completa")+(COUNTIF(Mitigación!H24:H31,"Parcial")/2))/COUNTIF(Mitigación!H24:H31,"*")</f>
        <v>0.6875</v>
      </c>
    </row>
    <row r="48" spans="2:11" ht="18" customHeight="1" x14ac:dyDescent="0.25">
      <c r="B48" s="152" t="str">
        <f>Mitigación!C32</f>
        <v>Suministro y tratamiento de agua</v>
      </c>
      <c r="C48" s="156">
        <f>(COUNTIF(Mitigación!G32:G35,"completa")+(COUNTIF(Mitigación!G32:G35,"Parcial")/2))/COUNTIF(Mitigación!G32:G35,"*")</f>
        <v>0.75</v>
      </c>
      <c r="D48" s="156">
        <f>(COUNTIF(Mitigación!H32:H35,"completa")+(COUNTIF(Mitigación!H32:H35,"Parcial")/2))/COUNTIF(Mitigación!H32:H35,"*")</f>
        <v>0.5</v>
      </c>
    </row>
    <row r="49" spans="2:11" ht="15.75" customHeight="1" x14ac:dyDescent="0.25">
      <c r="B49" s="152" t="str">
        <f>Mitigación!C36</f>
        <v>Transporte</v>
      </c>
      <c r="C49" s="156">
        <f>(COUNTIF(Mitigación!G36:G40,"completa")+(COUNTIF(Mitigación!G36:G40,"Parcial")/2))/COUNTIF(Mitigación!G36:G40,"*")</f>
        <v>1</v>
      </c>
      <c r="D49" s="156">
        <f>(COUNTIF(Mitigación!H36:H40,"completa")+(COUNTIF(Mitigación!H36:H40,"Parcial")/2))/COUNTIF(Mitigación!H36:H40,"*")</f>
        <v>0.7</v>
      </c>
    </row>
    <row r="50" spans="2:11" ht="30.95" customHeight="1" x14ac:dyDescent="0.25">
      <c r="B50" s="152" t="str">
        <f>Mitigación!C41</f>
        <v>Tecnologías de la información y la comunicación (TIC)</v>
      </c>
      <c r="C50" s="156">
        <f>(COUNTIF(Mitigación!G41:G42,"completa")+(COUNTIF(Mitigación!G41:G42,"Parcial")/2))/COUNTIF(Mitigación!G41:G42,"*")</f>
        <v>1</v>
      </c>
      <c r="D50" s="156">
        <f>(COUNTIF(Mitigación!H41:H42,"completa")+(COUNTIF(Mitigación!H41:H42,"Parcial")/2))/COUNTIF(Mitigación!H41:H42,"*")</f>
        <v>0.75</v>
      </c>
    </row>
    <row r="51" spans="2:11" ht="15.75" customHeight="1" x14ac:dyDescent="0.25">
      <c r="B51" s="152" t="str">
        <f>Mitigación!C43</f>
        <v>Manufactura</v>
      </c>
      <c r="C51" s="156">
        <f>(COUNTIF(Mitigación!G43:G49,"completa")+(COUNTIF(Mitigación!G43:G49,"Parcial")/2))/COUNTIF(Mitigación!G43:G49,"*")</f>
        <v>1</v>
      </c>
      <c r="D51" s="156">
        <f>(COUNTIF(Mitigación!H43:H49,"completa")+(COUNTIF(Mitigación!H43:H49,"Parcial")/2))/COUNTIF(Mitigación!H43:H49,"*")</f>
        <v>0.8571428571428571</v>
      </c>
    </row>
    <row r="52" spans="2:11" ht="151.9" customHeight="1" x14ac:dyDescent="0.25">
      <c r="B52" s="152" t="s">
        <v>937</v>
      </c>
      <c r="C52" s="156">
        <f>+Gráficas!C20</f>
        <v>0.36363636363636365</v>
      </c>
      <c r="D52" s="213" t="s">
        <v>1133</v>
      </c>
      <c r="E52" s="154"/>
    </row>
    <row r="53" spans="2:11" ht="28.5" customHeight="1" x14ac:dyDescent="0.25">
      <c r="E53" s="154"/>
    </row>
    <row r="54" spans="2:11" ht="28.5" customHeight="1" x14ac:dyDescent="0.25">
      <c r="B54" s="252" t="s">
        <v>27</v>
      </c>
      <c r="C54" s="255" t="s">
        <v>29</v>
      </c>
      <c r="D54" s="256"/>
      <c r="E54" s="261"/>
      <c r="F54" s="262"/>
      <c r="G54" s="262"/>
      <c r="H54" s="262"/>
      <c r="I54" s="262"/>
      <c r="J54" s="262"/>
      <c r="K54" s="256"/>
    </row>
    <row r="55" spans="2:11" ht="28.5" customHeight="1" x14ac:dyDescent="0.25">
      <c r="B55" s="253"/>
      <c r="C55" s="257"/>
      <c r="D55" s="258"/>
      <c r="E55" s="257"/>
      <c r="F55" s="250"/>
      <c r="G55" s="250"/>
      <c r="H55" s="250"/>
      <c r="I55" s="250"/>
      <c r="J55" s="250"/>
      <c r="K55" s="258"/>
    </row>
    <row r="56" spans="2:11" ht="15.75" customHeight="1" x14ac:dyDescent="0.25">
      <c r="B56" s="254"/>
      <c r="C56" s="259"/>
      <c r="D56" s="260"/>
      <c r="E56" s="259"/>
      <c r="F56" s="263"/>
      <c r="G56" s="263"/>
      <c r="H56" s="263"/>
      <c r="I56" s="263"/>
      <c r="J56" s="263"/>
      <c r="K56" s="260"/>
    </row>
    <row r="57" spans="2:11" ht="108" customHeight="1" x14ac:dyDescent="0.25">
      <c r="B57" s="152" t="s">
        <v>30</v>
      </c>
      <c r="C57" s="245" t="s">
        <v>31</v>
      </c>
      <c r="D57" s="246"/>
      <c r="E57" s="247"/>
      <c r="F57" s="248"/>
      <c r="G57" s="248"/>
      <c r="H57" s="248"/>
      <c r="I57" s="248"/>
      <c r="J57" s="248"/>
      <c r="K57" s="246"/>
    </row>
    <row r="58" spans="2:11" ht="15.75" customHeight="1" x14ac:dyDescent="0.25">
      <c r="B58" s="155"/>
      <c r="C58" s="155"/>
      <c r="D58" s="155"/>
    </row>
    <row r="59" spans="2:11" ht="15.75" customHeight="1" x14ac:dyDescent="0.25">
      <c r="B59" s="155"/>
      <c r="C59" s="155"/>
      <c r="D59" s="155"/>
    </row>
    <row r="60" spans="2:11" ht="15.75" customHeight="1" x14ac:dyDescent="0.25">
      <c r="B60" s="155"/>
      <c r="C60" s="155"/>
      <c r="D60" s="155"/>
    </row>
    <row r="61" spans="2:11" ht="15.75" customHeight="1" x14ac:dyDescent="0.25">
      <c r="B61" s="155"/>
      <c r="C61" s="155"/>
      <c r="D61" s="155"/>
    </row>
    <row r="62" spans="2:11" ht="15.75" customHeight="1" x14ac:dyDescent="0.25">
      <c r="B62" s="91"/>
      <c r="C62" s="91"/>
      <c r="D62" s="91"/>
      <c r="E62" s="68"/>
      <c r="F62" s="91"/>
      <c r="G62" s="91"/>
      <c r="I62" s="155"/>
      <c r="J62" s="155"/>
      <c r="K62" s="155"/>
    </row>
    <row r="63" spans="2:11" ht="15.75" customHeight="1" x14ac:dyDescent="0.25">
      <c r="B63" s="91"/>
      <c r="C63" s="91"/>
      <c r="D63" s="91"/>
      <c r="E63" s="68"/>
      <c r="F63" s="91"/>
      <c r="G63" s="91"/>
      <c r="I63" s="155"/>
      <c r="J63" s="155"/>
      <c r="K63" s="155"/>
    </row>
    <row r="64" spans="2:11" ht="15.75" customHeight="1" x14ac:dyDescent="0.25">
      <c r="B64" s="91"/>
      <c r="C64" s="91"/>
      <c r="D64" s="91"/>
      <c r="E64" s="68"/>
      <c r="F64" s="91"/>
      <c r="G64" s="91"/>
      <c r="I64" s="155"/>
      <c r="J64" s="155"/>
      <c r="K64" s="155"/>
    </row>
    <row r="65" spans="2:11" ht="15.75" customHeight="1" x14ac:dyDescent="0.25">
      <c r="B65" s="91"/>
      <c r="C65" s="91"/>
      <c r="D65" s="91"/>
      <c r="E65" s="68"/>
      <c r="F65" s="91"/>
      <c r="G65" s="91"/>
      <c r="I65" s="155"/>
      <c r="J65" s="155"/>
      <c r="K65" s="155"/>
    </row>
    <row r="66" spans="2:11" ht="15.75" customHeight="1" x14ac:dyDescent="0.25">
      <c r="B66" s="91"/>
      <c r="C66" s="91"/>
      <c r="D66" s="91"/>
      <c r="E66" s="68"/>
      <c r="F66" s="91"/>
      <c r="G66" s="91"/>
      <c r="I66" s="155"/>
      <c r="J66" s="155"/>
      <c r="K66" s="155"/>
    </row>
    <row r="67" spans="2:11" ht="15.75" customHeight="1" x14ac:dyDescent="0.25">
      <c r="B67" s="91"/>
      <c r="C67" s="91"/>
      <c r="D67" s="91"/>
      <c r="E67" s="68"/>
      <c r="F67" s="91"/>
      <c r="G67" s="91"/>
      <c r="I67" s="155"/>
      <c r="J67" s="155"/>
      <c r="K67" s="155"/>
    </row>
    <row r="68" spans="2:11" ht="15.75" customHeight="1" x14ac:dyDescent="0.25">
      <c r="B68" s="91"/>
      <c r="C68" s="91"/>
      <c r="D68" s="91"/>
      <c r="E68" s="68"/>
      <c r="F68" s="91"/>
      <c r="G68" s="91"/>
      <c r="I68" s="155"/>
      <c r="J68" s="155"/>
      <c r="K68" s="155"/>
    </row>
    <row r="69" spans="2:11" ht="15.75" customHeight="1" x14ac:dyDescent="0.25">
      <c r="B69" s="91"/>
      <c r="C69" s="91"/>
      <c r="D69" s="91"/>
      <c r="E69" s="68"/>
      <c r="F69" s="91"/>
      <c r="G69" s="91"/>
      <c r="I69" s="155"/>
      <c r="J69" s="155"/>
      <c r="K69" s="155"/>
    </row>
    <row r="70" spans="2:11" ht="15.75" customHeight="1" x14ac:dyDescent="0.25">
      <c r="B70" s="91"/>
      <c r="C70" s="91"/>
      <c r="D70" s="91"/>
      <c r="E70" s="68"/>
      <c r="F70" s="91"/>
      <c r="G70" s="91"/>
      <c r="I70" s="155"/>
      <c r="J70" s="155"/>
      <c r="K70" s="155"/>
    </row>
    <row r="71" spans="2:11" ht="15.75" customHeight="1" x14ac:dyDescent="0.25">
      <c r="B71" s="91"/>
      <c r="C71" s="91"/>
      <c r="D71" s="91"/>
      <c r="E71" s="68"/>
      <c r="F71" s="91"/>
      <c r="G71" s="91"/>
      <c r="I71" s="155"/>
      <c r="J71" s="155"/>
      <c r="K71" s="155"/>
    </row>
    <row r="72" spans="2:11" ht="15.75" customHeight="1" x14ac:dyDescent="0.25">
      <c r="B72" s="91"/>
      <c r="C72" s="91"/>
      <c r="D72" s="91"/>
      <c r="E72" s="68"/>
      <c r="F72" s="91"/>
      <c r="G72" s="91"/>
      <c r="I72" s="155"/>
      <c r="J72" s="155"/>
      <c r="K72" s="155"/>
    </row>
    <row r="73" spans="2:11" ht="15.75" customHeight="1" x14ac:dyDescent="0.25">
      <c r="B73" s="91"/>
      <c r="C73" s="91"/>
      <c r="D73" s="91"/>
      <c r="E73" s="68"/>
      <c r="F73" s="91"/>
      <c r="G73" s="91"/>
      <c r="I73" s="155"/>
      <c r="J73" s="155"/>
      <c r="K73" s="155"/>
    </row>
    <row r="74" spans="2:11" ht="15.75" customHeight="1" x14ac:dyDescent="0.25">
      <c r="B74" s="91"/>
      <c r="C74" s="91"/>
      <c r="D74" s="91"/>
      <c r="E74" s="68"/>
      <c r="F74" s="91"/>
      <c r="G74" s="91"/>
      <c r="I74" s="155"/>
      <c r="J74" s="155"/>
      <c r="K74" s="155"/>
    </row>
    <row r="75" spans="2:11" ht="15.75" customHeight="1" x14ac:dyDescent="0.25">
      <c r="B75" s="91"/>
      <c r="C75" s="91"/>
      <c r="D75" s="91"/>
      <c r="E75" s="68"/>
      <c r="F75" s="91"/>
      <c r="G75" s="91"/>
      <c r="I75" s="155"/>
      <c r="J75" s="155"/>
      <c r="K75" s="155"/>
    </row>
    <row r="76" spans="2:11" ht="15.75" customHeight="1" x14ac:dyDescent="0.25">
      <c r="B76" s="91"/>
      <c r="C76" s="91"/>
      <c r="D76" s="91"/>
      <c r="E76" s="68"/>
      <c r="F76" s="91"/>
      <c r="G76" s="91"/>
      <c r="I76" s="155"/>
      <c r="J76" s="155"/>
      <c r="K76" s="155"/>
    </row>
    <row r="77" spans="2:11" ht="15.75" customHeight="1" x14ac:dyDescent="0.25">
      <c r="B77" s="91"/>
      <c r="C77" s="91"/>
      <c r="D77" s="91"/>
      <c r="E77" s="68"/>
      <c r="F77" s="91"/>
      <c r="G77" s="91"/>
      <c r="I77" s="155"/>
      <c r="J77" s="155"/>
      <c r="K77" s="155"/>
    </row>
    <row r="78" spans="2:11" ht="15.75" customHeight="1" x14ac:dyDescent="0.25">
      <c r="B78" s="91"/>
      <c r="C78" s="91"/>
      <c r="D78" s="91"/>
      <c r="E78" s="68"/>
      <c r="F78" s="91"/>
      <c r="G78" s="91"/>
      <c r="I78" s="155"/>
      <c r="J78" s="155"/>
      <c r="K78" s="155"/>
    </row>
    <row r="79" spans="2:11" ht="15.75" customHeight="1" x14ac:dyDescent="0.25">
      <c r="B79" s="91"/>
      <c r="C79" s="91"/>
      <c r="D79" s="91"/>
      <c r="E79" s="68"/>
      <c r="F79" s="91"/>
      <c r="G79" s="91"/>
      <c r="I79" s="155"/>
      <c r="J79" s="155"/>
      <c r="K79" s="155"/>
    </row>
    <row r="80" spans="2:11" ht="15.75" customHeight="1" x14ac:dyDescent="0.25">
      <c r="B80" s="91"/>
      <c r="C80" s="91"/>
      <c r="D80" s="91"/>
      <c r="E80" s="68"/>
      <c r="F80" s="91"/>
      <c r="G80" s="91"/>
      <c r="I80" s="155"/>
      <c r="J80" s="155"/>
      <c r="K80" s="155"/>
    </row>
    <row r="81" spans="2:11" ht="15.75" customHeight="1" x14ac:dyDescent="0.25">
      <c r="B81" s="91"/>
      <c r="C81" s="91"/>
      <c r="D81" s="91"/>
      <c r="E81" s="68"/>
      <c r="F81" s="91"/>
      <c r="G81" s="91"/>
      <c r="I81" s="155"/>
      <c r="J81" s="155"/>
      <c r="K81" s="155"/>
    </row>
    <row r="82" spans="2:11" ht="15.75" customHeight="1" x14ac:dyDescent="0.25">
      <c r="B82" s="91"/>
      <c r="C82" s="91"/>
      <c r="D82" s="91"/>
      <c r="E82" s="68"/>
      <c r="F82" s="91"/>
      <c r="G82" s="91"/>
      <c r="I82" s="155"/>
      <c r="J82" s="155"/>
      <c r="K82" s="155"/>
    </row>
    <row r="83" spans="2:11" ht="15.75" customHeight="1" x14ac:dyDescent="0.25">
      <c r="B83" s="91"/>
      <c r="C83" s="91"/>
      <c r="D83" s="91"/>
      <c r="E83" s="68"/>
      <c r="F83" s="91"/>
      <c r="G83" s="91"/>
      <c r="I83" s="155"/>
      <c r="J83" s="155"/>
      <c r="K83" s="155"/>
    </row>
    <row r="84" spans="2:11" ht="15.75" customHeight="1" x14ac:dyDescent="0.25"/>
    <row r="85" spans="2:11" ht="15.75" customHeight="1" x14ac:dyDescent="0.25"/>
    <row r="86" spans="2:11" ht="15.75" customHeight="1" x14ac:dyDescent="0.25"/>
    <row r="87" spans="2:11" ht="15.75" customHeight="1" x14ac:dyDescent="0.25"/>
    <row r="88" spans="2:11" ht="15.75" customHeight="1" x14ac:dyDescent="0.25"/>
    <row r="89" spans="2:11" ht="15.75" customHeight="1" x14ac:dyDescent="0.25"/>
    <row r="90" spans="2:11" ht="15.75" customHeight="1" x14ac:dyDescent="0.25"/>
    <row r="91" spans="2:11" ht="15.75" customHeight="1" x14ac:dyDescent="0.25"/>
    <row r="92" spans="2:11" ht="15.75" customHeight="1" x14ac:dyDescent="0.25"/>
    <row r="93" spans="2:11" ht="15.75" customHeight="1" x14ac:dyDescent="0.25"/>
    <row r="94" spans="2:11" ht="15.75" customHeight="1" x14ac:dyDescent="0.25"/>
    <row r="95" spans="2:11" ht="15.75" customHeight="1" x14ac:dyDescent="0.25"/>
    <row r="96" spans="2:11"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sheetData>
  <mergeCells count="8">
    <mergeCell ref="F36:K40"/>
    <mergeCell ref="C57:D57"/>
    <mergeCell ref="E57:K57"/>
    <mergeCell ref="B42:G42"/>
    <mergeCell ref="B43:D43"/>
    <mergeCell ref="B54:B56"/>
    <mergeCell ref="C54:D56"/>
    <mergeCell ref="E54:K56"/>
  </mergeCells>
  <conditionalFormatting sqref="C45:D52">
    <cfRule type="containsBlanks" dxfId="0" priority="1">
      <formula>LEN(TRIM(C45))=0</formula>
    </cfRule>
  </conditionalFormatting>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B3F91-3AEB-4E00-96C3-34DC340F25E8}">
  <sheetPr codeName="Hoja1">
    <tabColor theme="0" tint="-0.49995422223578601"/>
  </sheetPr>
  <dimension ref="A1:E42"/>
  <sheetViews>
    <sheetView showGridLines="0" zoomScale="70" zoomScaleNormal="70" workbookViewId="0">
      <selection activeCell="L28" sqref="L28"/>
    </sheetView>
  </sheetViews>
  <sheetFormatPr baseColWidth="10" defaultColWidth="10.75" defaultRowHeight="14.25" x14ac:dyDescent="0.2"/>
  <cols>
    <col min="1" max="1" width="63.5" bestFit="1" customWidth="1"/>
    <col min="2" max="4" width="57.125" bestFit="1" customWidth="1"/>
    <col min="5" max="5" width="11.875" bestFit="1" customWidth="1"/>
  </cols>
  <sheetData>
    <row r="1" spans="1:5" x14ac:dyDescent="0.2">
      <c r="A1" s="221" t="s">
        <v>1081</v>
      </c>
      <c r="B1" s="221" t="s">
        <v>44</v>
      </c>
      <c r="C1" s="222"/>
      <c r="D1" s="222"/>
      <c r="E1" s="223"/>
    </row>
    <row r="2" spans="1:5" x14ac:dyDescent="0.2">
      <c r="A2" s="221" t="s">
        <v>26</v>
      </c>
      <c r="B2" s="224" t="s">
        <v>973</v>
      </c>
      <c r="C2" s="225" t="s">
        <v>99</v>
      </c>
      <c r="D2" s="225" t="s">
        <v>62</v>
      </c>
      <c r="E2" s="226" t="s">
        <v>968</v>
      </c>
    </row>
    <row r="3" spans="1:5" x14ac:dyDescent="0.2">
      <c r="A3" s="224" t="s">
        <v>13</v>
      </c>
      <c r="B3" s="605"/>
      <c r="C3" s="606"/>
      <c r="D3" s="606">
        <v>3</v>
      </c>
      <c r="E3" s="607">
        <v>3</v>
      </c>
    </row>
    <row r="4" spans="1:5" x14ac:dyDescent="0.2">
      <c r="A4" s="227" t="s">
        <v>12</v>
      </c>
      <c r="B4" s="608">
        <v>15</v>
      </c>
      <c r="C4" s="609"/>
      <c r="D4" s="609">
        <v>3</v>
      </c>
      <c r="E4" s="610">
        <v>18</v>
      </c>
    </row>
    <row r="5" spans="1:5" x14ac:dyDescent="0.2">
      <c r="A5" s="227" t="s">
        <v>14</v>
      </c>
      <c r="B5" s="608">
        <v>4</v>
      </c>
      <c r="C5" s="609">
        <v>1</v>
      </c>
      <c r="D5" s="609">
        <v>3</v>
      </c>
      <c r="E5" s="610">
        <v>8</v>
      </c>
    </row>
    <row r="6" spans="1:5" x14ac:dyDescent="0.2">
      <c r="A6" s="227" t="s">
        <v>18</v>
      </c>
      <c r="B6" s="608">
        <v>5</v>
      </c>
      <c r="C6" s="609"/>
      <c r="D6" s="609">
        <v>2</v>
      </c>
      <c r="E6" s="610">
        <v>7</v>
      </c>
    </row>
    <row r="7" spans="1:5" x14ac:dyDescent="0.2">
      <c r="A7" s="227" t="s">
        <v>105</v>
      </c>
      <c r="B7" s="608">
        <v>1</v>
      </c>
      <c r="C7" s="609">
        <v>1</v>
      </c>
      <c r="D7" s="609">
        <v>2</v>
      </c>
      <c r="E7" s="610">
        <v>4</v>
      </c>
    </row>
    <row r="8" spans="1:5" x14ac:dyDescent="0.2">
      <c r="A8" s="227" t="s">
        <v>127</v>
      </c>
      <c r="B8" s="608">
        <v>1</v>
      </c>
      <c r="C8" s="609"/>
      <c r="D8" s="609">
        <v>1</v>
      </c>
      <c r="E8" s="610">
        <v>2</v>
      </c>
    </row>
    <row r="9" spans="1:5" x14ac:dyDescent="0.2">
      <c r="A9" s="227" t="s">
        <v>16</v>
      </c>
      <c r="B9" s="608">
        <v>2</v>
      </c>
      <c r="C9" s="609"/>
      <c r="D9" s="609">
        <v>3</v>
      </c>
      <c r="E9" s="610">
        <v>5</v>
      </c>
    </row>
    <row r="10" spans="1:5" x14ac:dyDescent="0.2">
      <c r="A10" s="228" t="s">
        <v>968</v>
      </c>
      <c r="B10" s="611">
        <v>28</v>
      </c>
      <c r="C10" s="612">
        <v>2</v>
      </c>
      <c r="D10" s="612">
        <v>17</v>
      </c>
      <c r="E10" s="613">
        <v>47</v>
      </c>
    </row>
    <row r="12" spans="1:5" ht="15" x14ac:dyDescent="0.25">
      <c r="A12" s="183" t="s">
        <v>26</v>
      </c>
      <c r="B12" s="183" t="s">
        <v>98</v>
      </c>
      <c r="C12" s="183" t="s">
        <v>1084</v>
      </c>
      <c r="D12" s="183" t="s">
        <v>968</v>
      </c>
    </row>
    <row r="13" spans="1:5" ht="15" x14ac:dyDescent="0.25">
      <c r="A13" s="183" t="s">
        <v>13</v>
      </c>
      <c r="B13" s="186"/>
      <c r="C13" s="186">
        <v>1</v>
      </c>
      <c r="D13" s="185">
        <v>3</v>
      </c>
    </row>
    <row r="14" spans="1:5" ht="15" x14ac:dyDescent="0.25">
      <c r="A14" s="183" t="s">
        <v>12</v>
      </c>
      <c r="B14" s="186"/>
      <c r="C14" s="186">
        <v>1</v>
      </c>
      <c r="D14" s="185">
        <v>18</v>
      </c>
    </row>
    <row r="15" spans="1:5" ht="15" x14ac:dyDescent="0.25">
      <c r="A15" s="183" t="s">
        <v>14</v>
      </c>
      <c r="B15" s="186">
        <v>0.125</v>
      </c>
      <c r="C15" s="186">
        <v>0.875</v>
      </c>
      <c r="D15" s="185">
        <v>8</v>
      </c>
    </row>
    <row r="16" spans="1:5" ht="15" x14ac:dyDescent="0.25">
      <c r="A16" s="183" t="s">
        <v>18</v>
      </c>
      <c r="B16" s="186"/>
      <c r="C16" s="186">
        <v>1</v>
      </c>
      <c r="D16" s="185">
        <v>7</v>
      </c>
    </row>
    <row r="17" spans="1:5" ht="15" x14ac:dyDescent="0.25">
      <c r="A17" s="183" t="s">
        <v>105</v>
      </c>
      <c r="B17" s="186">
        <v>0.25</v>
      </c>
      <c r="C17" s="186">
        <v>0.75</v>
      </c>
      <c r="D17" s="185">
        <v>4</v>
      </c>
    </row>
    <row r="18" spans="1:5" ht="15" x14ac:dyDescent="0.25">
      <c r="A18" s="183" t="s">
        <v>127</v>
      </c>
      <c r="B18" s="186"/>
      <c r="C18" s="186">
        <v>1</v>
      </c>
      <c r="D18" s="185">
        <v>2</v>
      </c>
    </row>
    <row r="19" spans="1:5" ht="15" x14ac:dyDescent="0.25">
      <c r="A19" s="183" t="s">
        <v>16</v>
      </c>
      <c r="B19" s="186"/>
      <c r="C19" s="186">
        <v>1</v>
      </c>
      <c r="D19" s="185">
        <v>5</v>
      </c>
    </row>
    <row r="20" spans="1:5" ht="15" x14ac:dyDescent="0.25">
      <c r="A20" s="183" t="s">
        <v>937</v>
      </c>
      <c r="B20" s="186">
        <v>0.63636363636363635</v>
      </c>
      <c r="C20" s="186">
        <v>0.36363636363636365</v>
      </c>
      <c r="D20" s="185">
        <v>11</v>
      </c>
    </row>
    <row r="21" spans="1:5" x14ac:dyDescent="0.2">
      <c r="A21" s="187"/>
      <c r="B21" s="184"/>
      <c r="C21" s="184"/>
      <c r="D21" s="185"/>
    </row>
    <row r="23" spans="1:5" ht="15" x14ac:dyDescent="0.25">
      <c r="A23" s="183" t="s">
        <v>26</v>
      </c>
      <c r="B23" s="183" t="s">
        <v>1083</v>
      </c>
      <c r="C23" s="183" t="s">
        <v>99</v>
      </c>
      <c r="D23" s="183" t="s">
        <v>1085</v>
      </c>
      <c r="E23" s="183" t="s">
        <v>968</v>
      </c>
    </row>
    <row r="24" spans="1:5" ht="15" x14ac:dyDescent="0.25">
      <c r="A24" s="183" t="s">
        <v>13</v>
      </c>
      <c r="B24" s="186"/>
      <c r="C24" s="186"/>
      <c r="D24" s="186">
        <f>3/E24</f>
        <v>1</v>
      </c>
      <c r="E24" s="185">
        <v>3</v>
      </c>
    </row>
    <row r="25" spans="1:5" ht="15" x14ac:dyDescent="0.25">
      <c r="A25" s="183" t="s">
        <v>12</v>
      </c>
      <c r="B25" s="186">
        <f>15/E25</f>
        <v>0.83333333333333337</v>
      </c>
      <c r="C25" s="186"/>
      <c r="D25" s="186">
        <f>3/E25</f>
        <v>0.16666666666666666</v>
      </c>
      <c r="E25" s="185">
        <v>18</v>
      </c>
    </row>
    <row r="26" spans="1:5" ht="15" x14ac:dyDescent="0.25">
      <c r="A26" s="183" t="s">
        <v>14</v>
      </c>
      <c r="B26" s="186">
        <f>4/7</f>
        <v>0.5714285714285714</v>
      </c>
      <c r="C26" s="186">
        <f>1/E26</f>
        <v>0.125</v>
      </c>
      <c r="D26" s="186">
        <f>3/7</f>
        <v>0.42857142857142855</v>
      </c>
      <c r="E26" s="185">
        <v>8</v>
      </c>
    </row>
    <row r="27" spans="1:5" ht="15" x14ac:dyDescent="0.25">
      <c r="A27" s="183" t="s">
        <v>18</v>
      </c>
      <c r="B27" s="186">
        <f>5/E27</f>
        <v>0.7142857142857143</v>
      </c>
      <c r="C27" s="186"/>
      <c r="D27" s="186">
        <f>2/E27</f>
        <v>0.2857142857142857</v>
      </c>
      <c r="E27" s="185">
        <v>7</v>
      </c>
    </row>
    <row r="28" spans="1:5" ht="15" x14ac:dyDescent="0.25">
      <c r="A28" s="183" t="s">
        <v>105</v>
      </c>
      <c r="B28" s="186">
        <f>1/3</f>
        <v>0.33333333333333331</v>
      </c>
      <c r="C28" s="186">
        <f>1/E28</f>
        <v>0.25</v>
      </c>
      <c r="D28" s="186">
        <f>2/3</f>
        <v>0.66666666666666663</v>
      </c>
      <c r="E28" s="185">
        <v>4</v>
      </c>
    </row>
    <row r="29" spans="1:5" ht="15" x14ac:dyDescent="0.25">
      <c r="A29" s="183" t="s">
        <v>127</v>
      </c>
      <c r="B29" s="186">
        <f>1/E29</f>
        <v>0.5</v>
      </c>
      <c r="C29" s="186"/>
      <c r="D29" s="186">
        <f>1/E29</f>
        <v>0.5</v>
      </c>
      <c r="E29" s="185">
        <v>2</v>
      </c>
    </row>
    <row r="30" spans="1:5" ht="15" x14ac:dyDescent="0.25">
      <c r="A30" s="183" t="s">
        <v>16</v>
      </c>
      <c r="B30" s="186">
        <f>2/E30</f>
        <v>0.4</v>
      </c>
      <c r="C30" s="186"/>
      <c r="D30" s="186">
        <f>3/E30</f>
        <v>0.6</v>
      </c>
      <c r="E30" s="185">
        <v>5</v>
      </c>
    </row>
    <row r="31" spans="1:5" x14ac:dyDescent="0.2">
      <c r="A31" s="187" t="s">
        <v>1086</v>
      </c>
      <c r="B31" s="184"/>
      <c r="C31" s="184"/>
      <c r="D31" s="184"/>
      <c r="E31" s="184"/>
    </row>
    <row r="32" spans="1:5" ht="15" x14ac:dyDescent="0.25">
      <c r="A32" s="183"/>
      <c r="B32" s="185"/>
      <c r="C32" s="185"/>
      <c r="D32" s="185"/>
      <c r="E32" s="185"/>
    </row>
    <row r="34" spans="1:2" ht="15" x14ac:dyDescent="0.25">
      <c r="A34" s="183" t="s">
        <v>26</v>
      </c>
      <c r="B34" s="183" t="s">
        <v>1082</v>
      </c>
    </row>
    <row r="35" spans="1:2" x14ac:dyDescent="0.2">
      <c r="A35" t="s">
        <v>12</v>
      </c>
      <c r="B35">
        <v>18</v>
      </c>
    </row>
    <row r="36" spans="1:2" x14ac:dyDescent="0.2">
      <c r="A36" t="s">
        <v>13</v>
      </c>
      <c r="B36">
        <v>3</v>
      </c>
    </row>
    <row r="37" spans="1:2" x14ac:dyDescent="0.2">
      <c r="A37" t="s">
        <v>14</v>
      </c>
      <c r="B37">
        <v>8</v>
      </c>
    </row>
    <row r="38" spans="1:2" x14ac:dyDescent="0.2">
      <c r="A38" t="s">
        <v>15</v>
      </c>
      <c r="B38">
        <v>4</v>
      </c>
    </row>
    <row r="39" spans="1:2" x14ac:dyDescent="0.2">
      <c r="A39" t="s">
        <v>16</v>
      </c>
      <c r="B39">
        <v>5</v>
      </c>
    </row>
    <row r="40" spans="1:2" x14ac:dyDescent="0.2">
      <c r="A40" t="s">
        <v>17</v>
      </c>
      <c r="B40">
        <v>2</v>
      </c>
    </row>
    <row r="41" spans="1:2" x14ac:dyDescent="0.2">
      <c r="A41" t="s">
        <v>18</v>
      </c>
      <c r="B41">
        <v>7</v>
      </c>
    </row>
    <row r="42" spans="1:2" x14ac:dyDescent="0.2">
      <c r="A42" t="s">
        <v>971</v>
      </c>
      <c r="B42">
        <v>11</v>
      </c>
    </row>
  </sheetData>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Z998"/>
  <sheetViews>
    <sheetView showGridLines="0" zoomScale="70" zoomScaleNormal="70" workbookViewId="0">
      <pane ySplit="2" topLeftCell="A3" activePane="bottomLeft" state="frozen"/>
      <selection pane="bottomLeft" activeCell="A3" sqref="A3"/>
    </sheetView>
  </sheetViews>
  <sheetFormatPr baseColWidth="10" defaultColWidth="12.625" defaultRowHeight="15" customHeight="1" x14ac:dyDescent="0.25"/>
  <cols>
    <col min="1" max="1" width="11" style="52" customWidth="1"/>
    <col min="2" max="2" width="13.125" style="52" customWidth="1"/>
    <col min="3" max="3" width="18.125" style="52" customWidth="1"/>
    <col min="4" max="4" width="48.125" style="52" customWidth="1"/>
    <col min="5" max="5" width="52" style="52" customWidth="1"/>
    <col min="6" max="6" width="43" style="52" customWidth="1"/>
    <col min="7" max="7" width="17.625" style="52" customWidth="1"/>
    <col min="8" max="8" width="20.875" style="52" customWidth="1"/>
    <col min="9" max="9" width="22.125" style="52" customWidth="1"/>
    <col min="10" max="11" width="35.5" style="52" customWidth="1"/>
    <col min="12" max="12" width="37.875" style="52" customWidth="1"/>
    <col min="13" max="13" width="31.875" style="52" customWidth="1"/>
    <col min="14" max="14" width="36.375" style="52" customWidth="1"/>
    <col min="15" max="15" width="33.5" style="52" customWidth="1"/>
    <col min="16" max="26" width="7.625" style="52" customWidth="1"/>
    <col min="27" max="16384" width="12.625" style="52"/>
  </cols>
  <sheetData>
    <row r="1" spans="1:26" ht="24" customHeight="1" x14ac:dyDescent="0.25">
      <c r="A1" s="264" t="s">
        <v>32</v>
      </c>
      <c r="B1" s="262"/>
      <c r="C1" s="262"/>
      <c r="D1" s="262"/>
      <c r="E1" s="262"/>
      <c r="F1" s="262"/>
      <c r="G1" s="256"/>
      <c r="H1" s="147"/>
      <c r="I1" s="70"/>
      <c r="J1" s="70"/>
      <c r="K1" s="147" t="s">
        <v>33</v>
      </c>
      <c r="L1" s="147" t="s">
        <v>34</v>
      </c>
      <c r="M1" s="147" t="s">
        <v>35</v>
      </c>
      <c r="N1" s="147" t="s">
        <v>36</v>
      </c>
      <c r="O1" s="148" t="s">
        <v>37</v>
      </c>
      <c r="P1" s="71"/>
      <c r="Q1" s="71"/>
      <c r="R1" s="71"/>
      <c r="S1" s="71"/>
      <c r="T1" s="71"/>
      <c r="U1" s="71"/>
      <c r="V1" s="71"/>
      <c r="W1" s="71"/>
      <c r="X1" s="71"/>
      <c r="Y1" s="71"/>
      <c r="Z1" s="71"/>
    </row>
    <row r="2" spans="1:26" ht="53.45" customHeight="1" x14ac:dyDescent="0.25">
      <c r="A2" s="72" t="s">
        <v>38</v>
      </c>
      <c r="B2" s="73" t="s">
        <v>39</v>
      </c>
      <c r="C2" s="73" t="s">
        <v>26</v>
      </c>
      <c r="D2" s="74" t="s">
        <v>40</v>
      </c>
      <c r="E2" s="74" t="s">
        <v>41</v>
      </c>
      <c r="F2" s="74" t="s">
        <v>42</v>
      </c>
      <c r="G2" s="72" t="s">
        <v>43</v>
      </c>
      <c r="H2" s="72" t="s">
        <v>44</v>
      </c>
      <c r="I2" s="72" t="s">
        <v>45</v>
      </c>
      <c r="J2" s="72" t="s">
        <v>1146</v>
      </c>
      <c r="K2" s="72" t="s">
        <v>1148</v>
      </c>
      <c r="L2" s="72" t="s">
        <v>1148</v>
      </c>
      <c r="M2" s="72" t="s">
        <v>1148</v>
      </c>
      <c r="N2" s="72" t="s">
        <v>1148</v>
      </c>
      <c r="O2" s="72" t="s">
        <v>1148</v>
      </c>
      <c r="P2" s="68"/>
      <c r="Q2" s="68"/>
      <c r="R2" s="68"/>
      <c r="S2" s="68"/>
      <c r="T2" s="68"/>
      <c r="U2" s="68"/>
      <c r="V2" s="68"/>
      <c r="W2" s="68"/>
      <c r="X2" s="68"/>
      <c r="Y2" s="68"/>
      <c r="Z2" s="68"/>
    </row>
    <row r="3" spans="1:26" ht="57" customHeight="1" x14ac:dyDescent="0.25">
      <c r="A3" s="75">
        <v>1</v>
      </c>
      <c r="B3" s="76" t="s">
        <v>48</v>
      </c>
      <c r="C3" s="76" t="s">
        <v>12</v>
      </c>
      <c r="D3" s="59" t="s">
        <v>49</v>
      </c>
      <c r="E3" s="59" t="s">
        <v>511</v>
      </c>
      <c r="F3" s="59" t="s">
        <v>50</v>
      </c>
      <c r="G3" s="77" t="s">
        <v>973</v>
      </c>
      <c r="H3" s="78" t="s">
        <v>973</v>
      </c>
      <c r="I3" s="79"/>
      <c r="J3" s="79" t="s">
        <v>999</v>
      </c>
      <c r="K3" s="79" t="s">
        <v>513</v>
      </c>
      <c r="L3" s="80" t="s">
        <v>513</v>
      </c>
      <c r="M3" s="79" t="s">
        <v>513</v>
      </c>
      <c r="N3" s="80" t="s">
        <v>513</v>
      </c>
      <c r="O3" s="79" t="s">
        <v>513</v>
      </c>
      <c r="P3" s="81"/>
      <c r="Q3" s="81"/>
      <c r="R3" s="81"/>
      <c r="S3" s="81"/>
      <c r="T3" s="81"/>
      <c r="U3" s="81"/>
      <c r="V3" s="81"/>
      <c r="W3" s="81"/>
      <c r="X3" s="81"/>
      <c r="Y3" s="81"/>
      <c r="Z3" s="81"/>
    </row>
    <row r="4" spans="1:26" ht="55.5" customHeight="1" x14ac:dyDescent="0.25">
      <c r="A4" s="75">
        <v>2</v>
      </c>
      <c r="B4" s="76" t="s">
        <v>52</v>
      </c>
      <c r="C4" s="76" t="s">
        <v>12</v>
      </c>
      <c r="D4" s="59" t="s">
        <v>53</v>
      </c>
      <c r="E4" s="59" t="s">
        <v>514</v>
      </c>
      <c r="F4" s="59" t="s">
        <v>50</v>
      </c>
      <c r="G4" s="77" t="s">
        <v>973</v>
      </c>
      <c r="H4" s="78" t="s">
        <v>973</v>
      </c>
      <c r="I4" s="79"/>
      <c r="J4" s="79" t="s">
        <v>999</v>
      </c>
      <c r="K4" s="79" t="s">
        <v>513</v>
      </c>
      <c r="L4" s="79" t="s">
        <v>982</v>
      </c>
      <c r="M4" s="79" t="s">
        <v>513</v>
      </c>
      <c r="N4" s="80" t="s">
        <v>513</v>
      </c>
      <c r="O4" s="79" t="s">
        <v>516</v>
      </c>
      <c r="P4" s="81"/>
      <c r="Q4" s="81"/>
      <c r="R4" s="81"/>
      <c r="S4" s="81"/>
      <c r="T4" s="81"/>
      <c r="U4" s="81"/>
      <c r="V4" s="81"/>
      <c r="W4" s="81"/>
      <c r="X4" s="81"/>
      <c r="Y4" s="81"/>
      <c r="Z4" s="81"/>
    </row>
    <row r="5" spans="1:26" ht="77.25" customHeight="1" x14ac:dyDescent="0.25">
      <c r="A5" s="75">
        <v>3</v>
      </c>
      <c r="B5" s="76" t="s">
        <v>54</v>
      </c>
      <c r="C5" s="76" t="s">
        <v>12</v>
      </c>
      <c r="D5" s="59" t="s">
        <v>55</v>
      </c>
      <c r="E5" s="59" t="s">
        <v>974</v>
      </c>
      <c r="F5" s="59" t="s">
        <v>50</v>
      </c>
      <c r="G5" s="77" t="s">
        <v>973</v>
      </c>
      <c r="H5" s="78" t="s">
        <v>973</v>
      </c>
      <c r="I5" s="79"/>
      <c r="J5" s="79" t="s">
        <v>999</v>
      </c>
      <c r="K5" s="79" t="s">
        <v>513</v>
      </c>
      <c r="L5" s="79" t="s">
        <v>513</v>
      </c>
      <c r="M5" s="162" t="s">
        <v>983</v>
      </c>
      <c r="N5" s="80" t="s">
        <v>984</v>
      </c>
      <c r="O5" s="162" t="s">
        <v>985</v>
      </c>
      <c r="P5" s="81"/>
      <c r="Q5" s="81"/>
      <c r="R5" s="81"/>
      <c r="S5" s="81"/>
      <c r="T5" s="81"/>
      <c r="U5" s="81"/>
      <c r="V5" s="81"/>
      <c r="W5" s="81"/>
      <c r="X5" s="81"/>
      <c r="Y5" s="81"/>
      <c r="Z5" s="81"/>
    </row>
    <row r="6" spans="1:26" ht="56.25" customHeight="1" x14ac:dyDescent="0.25">
      <c r="A6" s="75">
        <v>4</v>
      </c>
      <c r="B6" s="76" t="s">
        <v>56</v>
      </c>
      <c r="C6" s="76" t="s">
        <v>12</v>
      </c>
      <c r="D6" s="59" t="s">
        <v>57</v>
      </c>
      <c r="E6" s="59" t="s">
        <v>975</v>
      </c>
      <c r="F6" s="59" t="s">
        <v>50</v>
      </c>
      <c r="G6" s="77" t="s">
        <v>973</v>
      </c>
      <c r="H6" s="78" t="s">
        <v>973</v>
      </c>
      <c r="I6" s="79"/>
      <c r="J6" s="79" t="s">
        <v>999</v>
      </c>
      <c r="K6" s="79" t="s">
        <v>513</v>
      </c>
      <c r="L6" s="80" t="s">
        <v>513</v>
      </c>
      <c r="M6" s="79" t="s">
        <v>513</v>
      </c>
      <c r="N6" s="79" t="s">
        <v>58</v>
      </c>
      <c r="O6" s="79" t="s">
        <v>59</v>
      </c>
      <c r="P6" s="81"/>
      <c r="Q6" s="81"/>
      <c r="R6" s="81"/>
      <c r="S6" s="81"/>
      <c r="T6" s="81"/>
      <c r="U6" s="81"/>
      <c r="V6" s="81"/>
      <c r="W6" s="81"/>
      <c r="X6" s="81"/>
      <c r="Y6" s="81"/>
      <c r="Z6" s="81"/>
    </row>
    <row r="7" spans="1:26" ht="95.25" customHeight="1" x14ac:dyDescent="0.25">
      <c r="A7" s="75">
        <v>5</v>
      </c>
      <c r="B7" s="76" t="s">
        <v>60</v>
      </c>
      <c r="C7" s="76" t="s">
        <v>12</v>
      </c>
      <c r="D7" s="59" t="s">
        <v>61</v>
      </c>
      <c r="E7" s="59" t="s">
        <v>976</v>
      </c>
      <c r="F7" s="59" t="s">
        <v>50</v>
      </c>
      <c r="G7" s="82" t="s">
        <v>973</v>
      </c>
      <c r="H7" s="78" t="s">
        <v>973</v>
      </c>
      <c r="I7" s="79" t="s">
        <v>980</v>
      </c>
      <c r="J7" s="79" t="s">
        <v>999</v>
      </c>
      <c r="K7" s="79" t="s">
        <v>513</v>
      </c>
      <c r="L7" s="162" t="s">
        <v>987</v>
      </c>
      <c r="M7" s="80" t="s">
        <v>513</v>
      </c>
      <c r="N7" s="79" t="s">
        <v>986</v>
      </c>
      <c r="O7" s="79" t="s">
        <v>525</v>
      </c>
      <c r="P7" s="81"/>
      <c r="Q7" s="81"/>
      <c r="R7" s="81"/>
      <c r="S7" s="81"/>
      <c r="T7" s="81"/>
      <c r="U7" s="81"/>
      <c r="V7" s="81"/>
      <c r="W7" s="81"/>
      <c r="X7" s="81"/>
      <c r="Y7" s="81"/>
      <c r="Z7" s="81"/>
    </row>
    <row r="8" spans="1:26" ht="58.5" customHeight="1" x14ac:dyDescent="0.25">
      <c r="A8" s="75">
        <v>6</v>
      </c>
      <c r="B8" s="76" t="s">
        <v>63</v>
      </c>
      <c r="C8" s="76" t="s">
        <v>12</v>
      </c>
      <c r="D8" s="59" t="s">
        <v>64</v>
      </c>
      <c r="E8" s="59" t="s">
        <v>977</v>
      </c>
      <c r="F8" s="59" t="s">
        <v>50</v>
      </c>
      <c r="G8" s="77" t="s">
        <v>973</v>
      </c>
      <c r="H8" s="78" t="s">
        <v>973</v>
      </c>
      <c r="I8" s="79"/>
      <c r="J8" s="79" t="s">
        <v>999</v>
      </c>
      <c r="K8" s="79" t="s">
        <v>513</v>
      </c>
      <c r="L8" s="79" t="s">
        <v>513</v>
      </c>
      <c r="M8" s="80" t="s">
        <v>513</v>
      </c>
      <c r="N8" s="162" t="s">
        <v>988</v>
      </c>
      <c r="O8" s="79" t="s">
        <v>513</v>
      </c>
      <c r="P8" s="81"/>
      <c r="Q8" s="81"/>
      <c r="R8" s="81"/>
      <c r="S8" s="81"/>
      <c r="T8" s="81"/>
      <c r="U8" s="81"/>
      <c r="V8" s="81"/>
      <c r="W8" s="81"/>
      <c r="X8" s="81"/>
      <c r="Y8" s="81"/>
      <c r="Z8" s="81"/>
    </row>
    <row r="9" spans="1:26" ht="30" customHeight="1" x14ac:dyDescent="0.25">
      <c r="A9" s="75">
        <v>7</v>
      </c>
      <c r="B9" s="76" t="s">
        <v>65</v>
      </c>
      <c r="C9" s="76" t="s">
        <v>12</v>
      </c>
      <c r="D9" s="59" t="s">
        <v>659</v>
      </c>
      <c r="E9" s="59" t="s">
        <v>529</v>
      </c>
      <c r="F9" s="59" t="s">
        <v>50</v>
      </c>
      <c r="G9" s="78" t="s">
        <v>973</v>
      </c>
      <c r="H9" s="78" t="s">
        <v>62</v>
      </c>
      <c r="I9" s="79" t="s">
        <v>981</v>
      </c>
      <c r="J9" s="79" t="s">
        <v>999</v>
      </c>
      <c r="K9" s="79" t="s">
        <v>513</v>
      </c>
      <c r="L9" s="79" t="s">
        <v>513</v>
      </c>
      <c r="M9" s="79" t="s">
        <v>990</v>
      </c>
      <c r="N9" s="79" t="s">
        <v>513</v>
      </c>
      <c r="O9" s="79" t="s">
        <v>989</v>
      </c>
      <c r="P9" s="81"/>
      <c r="Q9" s="81"/>
      <c r="R9" s="81"/>
      <c r="S9" s="81"/>
      <c r="T9" s="81"/>
      <c r="U9" s="81"/>
      <c r="V9" s="81"/>
      <c r="W9" s="81"/>
      <c r="X9" s="81"/>
      <c r="Y9" s="81"/>
      <c r="Z9" s="81"/>
    </row>
    <row r="10" spans="1:26" ht="30" customHeight="1" x14ac:dyDescent="0.25">
      <c r="A10" s="75">
        <v>8</v>
      </c>
      <c r="B10" s="76" t="s">
        <v>532</v>
      </c>
      <c r="C10" s="76" t="s">
        <v>12</v>
      </c>
      <c r="D10" s="59" t="s">
        <v>657</v>
      </c>
      <c r="E10" s="59" t="s">
        <v>663</v>
      </c>
      <c r="F10" s="59" t="s">
        <v>664</v>
      </c>
      <c r="G10" s="78" t="s">
        <v>973</v>
      </c>
      <c r="H10" s="78" t="s">
        <v>973</v>
      </c>
      <c r="I10" s="79"/>
      <c r="J10" s="79" t="s">
        <v>999</v>
      </c>
      <c r="K10" s="79" t="s">
        <v>513</v>
      </c>
      <c r="L10" s="79" t="s">
        <v>513</v>
      </c>
      <c r="M10" s="79" t="s">
        <v>991</v>
      </c>
      <c r="N10" s="79" t="s">
        <v>513</v>
      </c>
      <c r="O10" s="79" t="s">
        <v>513</v>
      </c>
      <c r="P10" s="81"/>
      <c r="Q10" s="81"/>
      <c r="R10" s="81"/>
      <c r="S10" s="81"/>
      <c r="T10" s="81"/>
      <c r="U10" s="81"/>
      <c r="V10" s="81"/>
      <c r="W10" s="81"/>
      <c r="X10" s="81"/>
      <c r="Y10" s="81"/>
      <c r="Z10" s="81"/>
    </row>
    <row r="11" spans="1:26" ht="74.25" customHeight="1" x14ac:dyDescent="0.25">
      <c r="A11" s="75">
        <v>9</v>
      </c>
      <c r="B11" s="76" t="s">
        <v>656</v>
      </c>
      <c r="C11" s="76" t="s">
        <v>12</v>
      </c>
      <c r="D11" s="59" t="s">
        <v>66</v>
      </c>
      <c r="E11" s="59" t="s">
        <v>978</v>
      </c>
      <c r="F11" s="59" t="s">
        <v>50</v>
      </c>
      <c r="G11" s="77" t="s">
        <v>973</v>
      </c>
      <c r="H11" s="78" t="s">
        <v>973</v>
      </c>
      <c r="I11" s="79"/>
      <c r="J11" s="79" t="s">
        <v>999</v>
      </c>
      <c r="K11" s="79" t="s">
        <v>513</v>
      </c>
      <c r="L11" s="79" t="s">
        <v>513</v>
      </c>
      <c r="M11" s="79" t="s">
        <v>513</v>
      </c>
      <c r="N11" s="79" t="s">
        <v>67</v>
      </c>
      <c r="O11" s="162" t="s">
        <v>992</v>
      </c>
      <c r="P11" s="81"/>
      <c r="Q11" s="81"/>
      <c r="R11" s="81"/>
      <c r="S11" s="81"/>
      <c r="T11" s="81"/>
      <c r="U11" s="81"/>
      <c r="V11" s="81"/>
      <c r="W11" s="81"/>
      <c r="X11" s="81"/>
      <c r="Y11" s="81"/>
      <c r="Z11" s="81"/>
    </row>
    <row r="12" spans="1:26" ht="30" customHeight="1" x14ac:dyDescent="0.25">
      <c r="A12" s="75">
        <v>10</v>
      </c>
      <c r="B12" s="76" t="s">
        <v>69</v>
      </c>
      <c r="C12" s="76" t="s">
        <v>12</v>
      </c>
      <c r="D12" s="60" t="s">
        <v>68</v>
      </c>
      <c r="E12" s="59" t="s">
        <v>979</v>
      </c>
      <c r="F12" s="60" t="s">
        <v>50</v>
      </c>
      <c r="G12" s="77" t="s">
        <v>973</v>
      </c>
      <c r="H12" s="78" t="s">
        <v>973</v>
      </c>
      <c r="I12" s="79" t="s">
        <v>1072</v>
      </c>
      <c r="J12" s="79" t="s">
        <v>999</v>
      </c>
      <c r="K12" s="79" t="s">
        <v>513</v>
      </c>
      <c r="L12" s="79" t="s">
        <v>513</v>
      </c>
      <c r="M12" s="79" t="s">
        <v>513</v>
      </c>
      <c r="N12" s="79" t="s">
        <v>513</v>
      </c>
      <c r="O12" s="79" t="s">
        <v>513</v>
      </c>
      <c r="P12" s="81"/>
      <c r="Q12" s="81"/>
      <c r="R12" s="81"/>
      <c r="S12" s="81"/>
      <c r="T12" s="81"/>
      <c r="U12" s="81"/>
      <c r="V12" s="81"/>
      <c r="W12" s="81"/>
      <c r="X12" s="81"/>
      <c r="Y12" s="81"/>
      <c r="Z12" s="81"/>
    </row>
    <row r="13" spans="1:26" ht="30" customHeight="1" x14ac:dyDescent="0.25">
      <c r="A13" s="75">
        <v>11</v>
      </c>
      <c r="B13" s="76" t="s">
        <v>71</v>
      </c>
      <c r="C13" s="76" t="s">
        <v>12</v>
      </c>
      <c r="D13" s="59" t="s">
        <v>70</v>
      </c>
      <c r="E13" s="59" t="s">
        <v>993</v>
      </c>
      <c r="F13" s="59" t="s">
        <v>50</v>
      </c>
      <c r="G13" s="77" t="s">
        <v>973</v>
      </c>
      <c r="H13" s="78" t="s">
        <v>973</v>
      </c>
      <c r="I13" s="79"/>
      <c r="J13" s="79" t="s">
        <v>999</v>
      </c>
      <c r="K13" s="79" t="s">
        <v>513</v>
      </c>
      <c r="L13" s="79" t="s">
        <v>513</v>
      </c>
      <c r="M13" s="79" t="s">
        <v>513</v>
      </c>
      <c r="N13" s="79" t="s">
        <v>513</v>
      </c>
      <c r="O13" s="79" t="s">
        <v>513</v>
      </c>
      <c r="P13" s="81"/>
      <c r="Q13" s="81"/>
      <c r="R13" s="81"/>
      <c r="S13" s="81"/>
      <c r="T13" s="81"/>
      <c r="U13" s="81"/>
      <c r="V13" s="81"/>
      <c r="W13" s="81"/>
      <c r="X13" s="81"/>
      <c r="Y13" s="81"/>
      <c r="Z13" s="81"/>
    </row>
    <row r="14" spans="1:26" ht="132.75" customHeight="1" x14ac:dyDescent="0.25">
      <c r="A14" s="75">
        <v>12</v>
      </c>
      <c r="B14" s="76" t="s">
        <v>543</v>
      </c>
      <c r="C14" s="76" t="s">
        <v>12</v>
      </c>
      <c r="D14" s="60" t="s">
        <v>660</v>
      </c>
      <c r="E14" s="60" t="s">
        <v>667</v>
      </c>
      <c r="F14" s="60" t="s">
        <v>50</v>
      </c>
      <c r="G14" s="77" t="s">
        <v>973</v>
      </c>
      <c r="H14" s="78" t="s">
        <v>973</v>
      </c>
      <c r="I14" s="79"/>
      <c r="J14" s="79" t="s">
        <v>999</v>
      </c>
      <c r="K14" s="79" t="s">
        <v>513</v>
      </c>
      <c r="L14" s="79" t="s">
        <v>513</v>
      </c>
      <c r="M14" s="79" t="s">
        <v>513</v>
      </c>
      <c r="N14" s="79" t="s">
        <v>513</v>
      </c>
      <c r="O14" s="79" t="s">
        <v>513</v>
      </c>
      <c r="P14" s="81"/>
      <c r="Q14" s="81"/>
      <c r="R14" s="81"/>
      <c r="S14" s="81"/>
      <c r="T14" s="81"/>
      <c r="U14" s="81"/>
      <c r="V14" s="81"/>
      <c r="W14" s="81"/>
      <c r="X14" s="81"/>
      <c r="Y14" s="81"/>
      <c r="Z14" s="81"/>
    </row>
    <row r="15" spans="1:26" ht="132.75" customHeight="1" x14ac:dyDescent="0.25">
      <c r="A15" s="75">
        <v>13</v>
      </c>
      <c r="B15" s="76" t="s">
        <v>546</v>
      </c>
      <c r="C15" s="76" t="s">
        <v>12</v>
      </c>
      <c r="D15" s="83" t="s">
        <v>661</v>
      </c>
      <c r="E15" s="59" t="s">
        <v>994</v>
      </c>
      <c r="F15" s="60" t="s">
        <v>50</v>
      </c>
      <c r="G15" s="84" t="s">
        <v>973</v>
      </c>
      <c r="H15" s="84" t="s">
        <v>62</v>
      </c>
      <c r="I15" s="79" t="s">
        <v>995</v>
      </c>
      <c r="J15" s="79" t="s">
        <v>999</v>
      </c>
      <c r="K15" s="79" t="s">
        <v>513</v>
      </c>
      <c r="L15" s="79" t="s">
        <v>513</v>
      </c>
      <c r="M15" s="79" t="s">
        <v>990</v>
      </c>
      <c r="N15" s="79" t="s">
        <v>513</v>
      </c>
      <c r="O15" s="79" t="s">
        <v>989</v>
      </c>
      <c r="P15" s="81"/>
      <c r="Q15" s="81"/>
      <c r="R15" s="81"/>
      <c r="S15" s="81"/>
      <c r="T15" s="81"/>
      <c r="U15" s="81"/>
      <c r="V15" s="81"/>
      <c r="W15" s="81"/>
      <c r="X15" s="81"/>
      <c r="Y15" s="81"/>
      <c r="Z15" s="81"/>
    </row>
    <row r="16" spans="1:26" ht="30" customHeight="1" x14ac:dyDescent="0.25">
      <c r="A16" s="75">
        <v>14</v>
      </c>
      <c r="B16" s="76" t="s">
        <v>75</v>
      </c>
      <c r="C16" s="76" t="s">
        <v>12</v>
      </c>
      <c r="D16" s="83" t="s">
        <v>73</v>
      </c>
      <c r="E16" s="59" t="s">
        <v>997</v>
      </c>
      <c r="F16" s="60" t="s">
        <v>50</v>
      </c>
      <c r="G16" s="77" t="s">
        <v>973</v>
      </c>
      <c r="H16" s="84" t="s">
        <v>973</v>
      </c>
      <c r="I16" s="79"/>
      <c r="J16" s="79" t="s">
        <v>999</v>
      </c>
      <c r="K16" s="79" t="s">
        <v>513</v>
      </c>
      <c r="L16" s="79" t="s">
        <v>74</v>
      </c>
      <c r="M16" s="79" t="s">
        <v>513</v>
      </c>
      <c r="N16" s="79" t="s">
        <v>513</v>
      </c>
      <c r="O16" s="79" t="s">
        <v>996</v>
      </c>
      <c r="P16" s="81"/>
      <c r="Q16" s="81"/>
      <c r="R16" s="81"/>
      <c r="S16" s="81"/>
      <c r="T16" s="81"/>
      <c r="U16" s="81"/>
      <c r="V16" s="81"/>
      <c r="W16" s="81"/>
      <c r="X16" s="81"/>
      <c r="Y16" s="81"/>
      <c r="Z16" s="81"/>
    </row>
    <row r="17" spans="1:26" ht="53.25" customHeight="1" x14ac:dyDescent="0.25">
      <c r="A17" s="75">
        <v>15</v>
      </c>
      <c r="B17" s="76" t="s">
        <v>77</v>
      </c>
      <c r="C17" s="76" t="s">
        <v>12</v>
      </c>
      <c r="D17" s="83" t="s">
        <v>76</v>
      </c>
      <c r="E17" s="59" t="s">
        <v>998</v>
      </c>
      <c r="F17" s="60" t="s">
        <v>50</v>
      </c>
      <c r="G17" s="82" t="s">
        <v>973</v>
      </c>
      <c r="H17" s="84" t="s">
        <v>973</v>
      </c>
      <c r="I17" s="79"/>
      <c r="J17" s="79" t="s">
        <v>999</v>
      </c>
      <c r="K17" s="79" t="s">
        <v>513</v>
      </c>
      <c r="L17" s="79" t="s">
        <v>513</v>
      </c>
      <c r="M17" s="79" t="s">
        <v>513</v>
      </c>
      <c r="N17" s="162" t="s">
        <v>1000</v>
      </c>
      <c r="O17" s="79" t="s">
        <v>513</v>
      </c>
      <c r="P17" s="81"/>
      <c r="Q17" s="81"/>
      <c r="R17" s="81"/>
      <c r="S17" s="81"/>
      <c r="T17" s="81"/>
      <c r="U17" s="81"/>
      <c r="V17" s="81"/>
      <c r="W17" s="81"/>
      <c r="X17" s="81"/>
      <c r="Y17" s="81"/>
      <c r="Z17" s="81"/>
    </row>
    <row r="18" spans="1:26" ht="30" customHeight="1" x14ac:dyDescent="0.25">
      <c r="A18" s="75">
        <v>16</v>
      </c>
      <c r="B18" s="76" t="s">
        <v>555</v>
      </c>
      <c r="C18" s="76" t="s">
        <v>12</v>
      </c>
      <c r="D18" s="83" t="s">
        <v>662</v>
      </c>
      <c r="E18" s="60" t="s">
        <v>1002</v>
      </c>
      <c r="F18" s="60" t="s">
        <v>50</v>
      </c>
      <c r="G18" s="84" t="s">
        <v>973</v>
      </c>
      <c r="H18" s="84" t="s">
        <v>62</v>
      </c>
      <c r="I18" s="79" t="s">
        <v>1001</v>
      </c>
      <c r="J18" s="79" t="s">
        <v>999</v>
      </c>
      <c r="K18" s="79" t="s">
        <v>513</v>
      </c>
      <c r="L18" s="79" t="s">
        <v>513</v>
      </c>
      <c r="M18" s="80" t="s">
        <v>990</v>
      </c>
      <c r="N18" s="79" t="s">
        <v>513</v>
      </c>
      <c r="O18" s="79" t="s">
        <v>989</v>
      </c>
      <c r="P18" s="81"/>
      <c r="Q18" s="81"/>
      <c r="R18" s="81"/>
      <c r="S18" s="81"/>
      <c r="T18" s="81"/>
      <c r="U18" s="81"/>
      <c r="V18" s="81"/>
      <c r="W18" s="81"/>
      <c r="X18" s="81"/>
      <c r="Y18" s="81"/>
      <c r="Z18" s="81"/>
    </row>
    <row r="19" spans="1:26" ht="30" customHeight="1" x14ac:dyDescent="0.25">
      <c r="A19" s="75">
        <v>17</v>
      </c>
      <c r="B19" s="76" t="s">
        <v>558</v>
      </c>
      <c r="C19" s="76" t="s">
        <v>12</v>
      </c>
      <c r="D19" s="83" t="s">
        <v>658</v>
      </c>
      <c r="E19" s="60" t="s">
        <v>560</v>
      </c>
      <c r="F19" s="60" t="s">
        <v>50</v>
      </c>
      <c r="G19" s="82" t="s">
        <v>973</v>
      </c>
      <c r="H19" s="84" t="s">
        <v>973</v>
      </c>
      <c r="I19" s="79"/>
      <c r="J19" s="79" t="s">
        <v>999</v>
      </c>
      <c r="K19" s="79" t="s">
        <v>513</v>
      </c>
      <c r="L19" s="79" t="s">
        <v>513</v>
      </c>
      <c r="M19" s="80" t="s">
        <v>513</v>
      </c>
      <c r="N19" s="79" t="s">
        <v>513</v>
      </c>
      <c r="O19" s="79" t="s">
        <v>513</v>
      </c>
      <c r="P19" s="81"/>
      <c r="Q19" s="81"/>
      <c r="R19" s="81"/>
      <c r="S19" s="81"/>
      <c r="T19" s="81"/>
      <c r="U19" s="81"/>
      <c r="V19" s="81"/>
      <c r="W19" s="81"/>
      <c r="X19" s="81"/>
      <c r="Y19" s="81"/>
      <c r="Z19" s="81"/>
    </row>
    <row r="20" spans="1:26" ht="30" customHeight="1" x14ac:dyDescent="0.25">
      <c r="A20" s="75">
        <v>18</v>
      </c>
      <c r="B20" s="85" t="s">
        <v>561</v>
      </c>
      <c r="C20" s="76" t="s">
        <v>12</v>
      </c>
      <c r="D20" s="59" t="s">
        <v>78</v>
      </c>
      <c r="E20" s="59" t="s">
        <v>563</v>
      </c>
      <c r="F20" s="59" t="s">
        <v>50</v>
      </c>
      <c r="G20" s="82" t="s">
        <v>973</v>
      </c>
      <c r="H20" s="84" t="s">
        <v>973</v>
      </c>
      <c r="I20" s="79"/>
      <c r="J20" s="79" t="s">
        <v>999</v>
      </c>
      <c r="K20" s="79" t="s">
        <v>513</v>
      </c>
      <c r="L20" s="79" t="s">
        <v>513</v>
      </c>
      <c r="M20" s="79" t="s">
        <v>513</v>
      </c>
      <c r="N20" s="79" t="s">
        <v>513</v>
      </c>
      <c r="O20" s="79" t="s">
        <v>513</v>
      </c>
      <c r="P20" s="81"/>
      <c r="Q20" s="81"/>
      <c r="R20" s="81"/>
      <c r="S20" s="81"/>
      <c r="T20" s="81"/>
      <c r="U20" s="81"/>
      <c r="V20" s="81"/>
      <c r="W20" s="81"/>
      <c r="X20" s="81"/>
      <c r="Y20" s="81"/>
      <c r="Z20" s="81"/>
    </row>
    <row r="21" spans="1:26" ht="30" customHeight="1" x14ac:dyDescent="0.25">
      <c r="A21" s="75">
        <v>19</v>
      </c>
      <c r="B21" s="76" t="s">
        <v>79</v>
      </c>
      <c r="C21" s="76" t="s">
        <v>13</v>
      </c>
      <c r="D21" s="59" t="s">
        <v>80</v>
      </c>
      <c r="E21" s="59" t="s">
        <v>1003</v>
      </c>
      <c r="F21" s="163" t="s">
        <v>1004</v>
      </c>
      <c r="G21" s="82" t="s">
        <v>973</v>
      </c>
      <c r="H21" s="84" t="s">
        <v>62</v>
      </c>
      <c r="I21" s="79" t="s">
        <v>1011</v>
      </c>
      <c r="J21" s="79" t="s">
        <v>999</v>
      </c>
      <c r="K21" s="79" t="s">
        <v>1005</v>
      </c>
      <c r="L21" s="79" t="s">
        <v>1006</v>
      </c>
      <c r="M21" s="80" t="s">
        <v>1007</v>
      </c>
      <c r="N21" s="162" t="s">
        <v>1008</v>
      </c>
      <c r="O21" s="79" t="s">
        <v>571</v>
      </c>
      <c r="P21" s="81"/>
      <c r="Q21" s="81"/>
      <c r="R21" s="81"/>
      <c r="S21" s="81"/>
      <c r="T21" s="81"/>
      <c r="U21" s="81"/>
      <c r="V21" s="81"/>
      <c r="W21" s="81"/>
      <c r="X21" s="81"/>
      <c r="Y21" s="81"/>
      <c r="Z21" s="81"/>
    </row>
    <row r="22" spans="1:26" ht="30" customHeight="1" x14ac:dyDescent="0.25">
      <c r="A22" s="75">
        <v>20</v>
      </c>
      <c r="B22" s="76" t="s">
        <v>81</v>
      </c>
      <c r="C22" s="76" t="s">
        <v>13</v>
      </c>
      <c r="D22" s="59" t="s">
        <v>82</v>
      </c>
      <c r="E22" s="59" t="s">
        <v>1009</v>
      </c>
      <c r="F22" s="59" t="s">
        <v>83</v>
      </c>
      <c r="G22" s="84" t="s">
        <v>973</v>
      </c>
      <c r="H22" s="84" t="s">
        <v>62</v>
      </c>
      <c r="I22" s="79" t="s">
        <v>1010</v>
      </c>
      <c r="J22" s="79" t="s">
        <v>999</v>
      </c>
      <c r="K22" s="79" t="s">
        <v>1005</v>
      </c>
      <c r="L22" s="79" t="s">
        <v>1006</v>
      </c>
      <c r="M22" s="80" t="s">
        <v>569</v>
      </c>
      <c r="N22" s="162" t="s">
        <v>1012</v>
      </c>
      <c r="O22" s="162" t="s">
        <v>1013</v>
      </c>
      <c r="P22" s="81"/>
      <c r="Q22" s="81"/>
      <c r="R22" s="81"/>
      <c r="S22" s="81"/>
      <c r="T22" s="81"/>
      <c r="U22" s="81"/>
      <c r="V22" s="81"/>
      <c r="W22" s="81"/>
      <c r="X22" s="81"/>
      <c r="Y22" s="81"/>
      <c r="Z22" s="81"/>
    </row>
    <row r="23" spans="1:26" ht="30" customHeight="1" x14ac:dyDescent="0.25">
      <c r="A23" s="75">
        <v>21</v>
      </c>
      <c r="B23" s="76" t="s">
        <v>84</v>
      </c>
      <c r="C23" s="76" t="s">
        <v>13</v>
      </c>
      <c r="D23" s="59" t="s">
        <v>85</v>
      </c>
      <c r="E23" s="59" t="s">
        <v>1016</v>
      </c>
      <c r="F23" s="59" t="s">
        <v>1015</v>
      </c>
      <c r="G23" s="84" t="s">
        <v>973</v>
      </c>
      <c r="H23" s="78" t="s">
        <v>62</v>
      </c>
      <c r="I23" s="79" t="s">
        <v>1011</v>
      </c>
      <c r="J23" s="79" t="s">
        <v>999</v>
      </c>
      <c r="K23" s="79" t="s">
        <v>1005</v>
      </c>
      <c r="L23" s="79" t="s">
        <v>1006</v>
      </c>
      <c r="M23" s="79" t="s">
        <v>1007</v>
      </c>
      <c r="N23" s="162" t="s">
        <v>1014</v>
      </c>
      <c r="O23" s="162" t="s">
        <v>1013</v>
      </c>
      <c r="P23" s="81"/>
      <c r="Q23" s="81"/>
      <c r="R23" s="81"/>
      <c r="S23" s="81"/>
      <c r="T23" s="81"/>
      <c r="U23" s="81"/>
      <c r="V23" s="81"/>
      <c r="W23" s="81"/>
      <c r="X23" s="81"/>
      <c r="Y23" s="81"/>
      <c r="Z23" s="81"/>
    </row>
    <row r="24" spans="1:26" ht="45" customHeight="1" x14ac:dyDescent="0.25">
      <c r="A24" s="75">
        <v>22</v>
      </c>
      <c r="B24" s="76" t="s">
        <v>86</v>
      </c>
      <c r="C24" s="76" t="s">
        <v>14</v>
      </c>
      <c r="D24" s="59" t="s">
        <v>87</v>
      </c>
      <c r="E24" s="59" t="s">
        <v>1017</v>
      </c>
      <c r="F24" s="59" t="s">
        <v>50</v>
      </c>
      <c r="G24" s="84" t="s">
        <v>973</v>
      </c>
      <c r="H24" s="84" t="s">
        <v>62</v>
      </c>
      <c r="I24" s="79" t="s">
        <v>1023</v>
      </c>
      <c r="J24" s="79" t="s">
        <v>999</v>
      </c>
      <c r="K24" s="79" t="s">
        <v>513</v>
      </c>
      <c r="L24" s="79" t="s">
        <v>513</v>
      </c>
      <c r="M24" s="80" t="s">
        <v>513</v>
      </c>
      <c r="N24" s="162" t="s">
        <v>1018</v>
      </c>
      <c r="O24" s="79" t="s">
        <v>513</v>
      </c>
      <c r="Q24" s="81"/>
      <c r="R24" s="81"/>
      <c r="S24" s="81"/>
      <c r="T24" s="81"/>
      <c r="U24" s="81"/>
      <c r="V24" s="81"/>
      <c r="W24" s="81"/>
      <c r="X24" s="81"/>
      <c r="Y24" s="81"/>
      <c r="Z24" s="81"/>
    </row>
    <row r="25" spans="1:26" ht="43.5" customHeight="1" x14ac:dyDescent="0.25">
      <c r="A25" s="75">
        <v>23</v>
      </c>
      <c r="B25" s="76" t="s">
        <v>88</v>
      </c>
      <c r="C25" s="76" t="s">
        <v>14</v>
      </c>
      <c r="D25" s="59" t="s">
        <v>89</v>
      </c>
      <c r="E25" s="59" t="s">
        <v>1019</v>
      </c>
      <c r="F25" s="59" t="s">
        <v>50</v>
      </c>
      <c r="G25" s="84" t="s">
        <v>973</v>
      </c>
      <c r="H25" s="78" t="s">
        <v>973</v>
      </c>
      <c r="I25" s="79"/>
      <c r="J25" s="79" t="s">
        <v>999</v>
      </c>
      <c r="K25" s="79" t="s">
        <v>513</v>
      </c>
      <c r="L25" s="79" t="s">
        <v>513</v>
      </c>
      <c r="M25" s="79" t="s">
        <v>583</v>
      </c>
      <c r="N25" s="79" t="s">
        <v>1020</v>
      </c>
      <c r="O25" s="79" t="s">
        <v>513</v>
      </c>
      <c r="Q25" s="81"/>
      <c r="R25" s="81"/>
      <c r="S25" s="81"/>
      <c r="T25" s="81"/>
      <c r="U25" s="81"/>
      <c r="V25" s="81"/>
      <c r="W25" s="81"/>
      <c r="X25" s="81"/>
      <c r="Y25" s="81"/>
      <c r="Z25" s="81"/>
    </row>
    <row r="26" spans="1:26" ht="30" customHeight="1" x14ac:dyDescent="0.25">
      <c r="A26" s="75">
        <v>24</v>
      </c>
      <c r="B26" s="76" t="s">
        <v>90</v>
      </c>
      <c r="C26" s="76" t="s">
        <v>14</v>
      </c>
      <c r="D26" s="86" t="s">
        <v>91</v>
      </c>
      <c r="E26" s="59" t="s">
        <v>1024</v>
      </c>
      <c r="F26" s="59" t="s">
        <v>50</v>
      </c>
      <c r="G26" s="84" t="s">
        <v>973</v>
      </c>
      <c r="H26" s="84" t="s">
        <v>62</v>
      </c>
      <c r="I26" s="79" t="s">
        <v>1023</v>
      </c>
      <c r="J26" s="79" t="s">
        <v>999</v>
      </c>
      <c r="K26" s="79" t="s">
        <v>513</v>
      </c>
      <c r="L26" s="79" t="s">
        <v>513</v>
      </c>
      <c r="M26" s="80" t="s">
        <v>513</v>
      </c>
      <c r="N26" s="162" t="s">
        <v>1022</v>
      </c>
      <c r="O26" s="79" t="s">
        <v>1021</v>
      </c>
      <c r="Q26" s="81"/>
      <c r="R26" s="81"/>
      <c r="S26" s="81"/>
      <c r="T26" s="81"/>
      <c r="U26" s="81"/>
      <c r="V26" s="81"/>
      <c r="W26" s="81"/>
      <c r="X26" s="81"/>
      <c r="Y26" s="81"/>
      <c r="Z26" s="81"/>
    </row>
    <row r="27" spans="1:26" ht="39" customHeight="1" x14ac:dyDescent="0.25">
      <c r="A27" s="75">
        <v>25</v>
      </c>
      <c r="B27" s="76" t="s">
        <v>92</v>
      </c>
      <c r="C27" s="76" t="s">
        <v>14</v>
      </c>
      <c r="D27" s="59" t="s">
        <v>93</v>
      </c>
      <c r="E27" s="59" t="s">
        <v>1025</v>
      </c>
      <c r="F27" s="59" t="s">
        <v>50</v>
      </c>
      <c r="G27" s="84" t="s">
        <v>973</v>
      </c>
      <c r="H27" s="84" t="s">
        <v>973</v>
      </c>
      <c r="I27" s="79"/>
      <c r="J27" s="79" t="s">
        <v>999</v>
      </c>
      <c r="K27" s="79" t="s">
        <v>513</v>
      </c>
      <c r="L27" s="79" t="s">
        <v>513</v>
      </c>
      <c r="M27" s="80" t="s">
        <v>513</v>
      </c>
      <c r="N27" s="162" t="s">
        <v>1026</v>
      </c>
      <c r="O27" s="79" t="s">
        <v>513</v>
      </c>
      <c r="Q27" s="81"/>
      <c r="R27" s="81"/>
      <c r="S27" s="81"/>
      <c r="T27" s="81"/>
      <c r="U27" s="81"/>
      <c r="V27" s="81"/>
      <c r="W27" s="81"/>
      <c r="X27" s="81"/>
      <c r="Y27" s="81"/>
      <c r="Z27" s="81"/>
    </row>
    <row r="28" spans="1:26" ht="30" customHeight="1" x14ac:dyDescent="0.25">
      <c r="A28" s="75">
        <v>26</v>
      </c>
      <c r="B28" s="76" t="s">
        <v>94</v>
      </c>
      <c r="C28" s="76" t="s">
        <v>14</v>
      </c>
      <c r="D28" s="59" t="s">
        <v>95</v>
      </c>
      <c r="E28" s="59" t="s">
        <v>1027</v>
      </c>
      <c r="F28" s="59" t="s">
        <v>50</v>
      </c>
      <c r="G28" s="82" t="s">
        <v>973</v>
      </c>
      <c r="H28" s="78" t="s">
        <v>973</v>
      </c>
      <c r="I28" s="79"/>
      <c r="J28" s="79" t="s">
        <v>999</v>
      </c>
      <c r="K28" s="79" t="s">
        <v>513</v>
      </c>
      <c r="L28" s="79" t="s">
        <v>513</v>
      </c>
      <c r="M28" s="80" t="s">
        <v>513</v>
      </c>
      <c r="N28" s="80" t="s">
        <v>513</v>
      </c>
      <c r="O28" s="79" t="s">
        <v>513</v>
      </c>
      <c r="Q28" s="81"/>
      <c r="R28" s="81"/>
      <c r="S28" s="81"/>
      <c r="T28" s="81"/>
      <c r="U28" s="81"/>
      <c r="V28" s="81"/>
      <c r="W28" s="81"/>
      <c r="X28" s="81"/>
      <c r="Y28" s="81"/>
      <c r="Z28" s="81"/>
    </row>
    <row r="29" spans="1:26" ht="30" customHeight="1" x14ac:dyDescent="0.25">
      <c r="A29" s="75">
        <v>27</v>
      </c>
      <c r="B29" s="76" t="s">
        <v>96</v>
      </c>
      <c r="C29" s="76" t="s">
        <v>14</v>
      </c>
      <c r="D29" s="59" t="s">
        <v>97</v>
      </c>
      <c r="E29" s="59" t="s">
        <v>1029</v>
      </c>
      <c r="F29" s="59" t="s">
        <v>50</v>
      </c>
      <c r="G29" s="87" t="s">
        <v>98</v>
      </c>
      <c r="H29" s="84" t="s">
        <v>99</v>
      </c>
      <c r="I29" s="79" t="s">
        <v>1028</v>
      </c>
      <c r="J29" s="79" t="s">
        <v>999</v>
      </c>
      <c r="K29" s="79" t="s">
        <v>513</v>
      </c>
      <c r="L29" s="79" t="s">
        <v>513</v>
      </c>
      <c r="M29" s="80" t="s">
        <v>513</v>
      </c>
      <c r="N29" s="79" t="s">
        <v>513</v>
      </c>
      <c r="O29" s="79" t="s">
        <v>513</v>
      </c>
      <c r="Q29" s="81"/>
      <c r="R29" s="81"/>
      <c r="S29" s="81"/>
      <c r="T29" s="81"/>
      <c r="U29" s="81"/>
      <c r="V29" s="81"/>
      <c r="W29" s="81"/>
      <c r="X29" s="81"/>
      <c r="Y29" s="81"/>
      <c r="Z29" s="81"/>
    </row>
    <row r="30" spans="1:26" ht="30" customHeight="1" x14ac:dyDescent="0.25">
      <c r="A30" s="75">
        <v>28</v>
      </c>
      <c r="B30" s="76" t="s">
        <v>100</v>
      </c>
      <c r="C30" s="76" t="s">
        <v>14</v>
      </c>
      <c r="D30" s="59" t="s">
        <v>101</v>
      </c>
      <c r="E30" s="59" t="s">
        <v>1030</v>
      </c>
      <c r="F30" s="59" t="s">
        <v>50</v>
      </c>
      <c r="G30" s="82" t="s">
        <v>973</v>
      </c>
      <c r="H30" s="84" t="s">
        <v>62</v>
      </c>
      <c r="I30" s="79" t="s">
        <v>1023</v>
      </c>
      <c r="J30" s="79" t="s">
        <v>999</v>
      </c>
      <c r="K30" s="79" t="s">
        <v>513</v>
      </c>
      <c r="L30" s="79" t="s">
        <v>513</v>
      </c>
      <c r="M30" s="80" t="s">
        <v>513</v>
      </c>
      <c r="N30" s="79" t="s">
        <v>1031</v>
      </c>
      <c r="O30" s="79" t="s">
        <v>513</v>
      </c>
      <c r="Q30" s="81"/>
      <c r="R30" s="81"/>
      <c r="S30" s="81"/>
      <c r="T30" s="81"/>
      <c r="U30" s="81"/>
      <c r="V30" s="81"/>
      <c r="W30" s="81"/>
      <c r="X30" s="81"/>
      <c r="Y30" s="81"/>
      <c r="Z30" s="81"/>
    </row>
    <row r="31" spans="1:26" ht="27" customHeight="1" x14ac:dyDescent="0.25">
      <c r="A31" s="75">
        <v>29</v>
      </c>
      <c r="B31" s="76" t="s">
        <v>102</v>
      </c>
      <c r="C31" s="76" t="s">
        <v>14</v>
      </c>
      <c r="D31" s="59" t="s">
        <v>103</v>
      </c>
      <c r="E31" s="59" t="s">
        <v>1035</v>
      </c>
      <c r="F31" s="59" t="s">
        <v>601</v>
      </c>
      <c r="G31" s="82" t="s">
        <v>973</v>
      </c>
      <c r="H31" s="78" t="s">
        <v>973</v>
      </c>
      <c r="I31" s="79"/>
      <c r="J31" s="79" t="s">
        <v>999</v>
      </c>
      <c r="K31" s="79" t="s">
        <v>513</v>
      </c>
      <c r="L31" s="79" t="s">
        <v>1034</v>
      </c>
      <c r="M31" s="162" t="s">
        <v>1033</v>
      </c>
      <c r="N31" s="162" t="s">
        <v>1032</v>
      </c>
      <c r="O31" s="79" t="s">
        <v>513</v>
      </c>
      <c r="Q31" s="81"/>
      <c r="R31" s="81"/>
      <c r="S31" s="81"/>
      <c r="T31" s="81"/>
      <c r="U31" s="81"/>
      <c r="V31" s="81"/>
      <c r="W31" s="81"/>
      <c r="X31" s="81"/>
      <c r="Y31" s="81"/>
      <c r="Z31" s="81"/>
    </row>
    <row r="32" spans="1:26" ht="30" customHeight="1" x14ac:dyDescent="0.25">
      <c r="A32" s="75">
        <v>30</v>
      </c>
      <c r="B32" s="76" t="s">
        <v>104</v>
      </c>
      <c r="C32" s="76" t="s">
        <v>105</v>
      </c>
      <c r="D32" s="59" t="s">
        <v>106</v>
      </c>
      <c r="E32" s="59" t="s">
        <v>1036</v>
      </c>
      <c r="F32" s="59" t="s">
        <v>50</v>
      </c>
      <c r="G32" s="84" t="s">
        <v>973</v>
      </c>
      <c r="H32" s="84" t="s">
        <v>62</v>
      </c>
      <c r="I32" s="79" t="s">
        <v>1037</v>
      </c>
      <c r="J32" s="79" t="s">
        <v>999</v>
      </c>
      <c r="K32" s="79" t="s">
        <v>513</v>
      </c>
      <c r="L32" s="79" t="s">
        <v>513</v>
      </c>
      <c r="M32" s="80" t="s">
        <v>513</v>
      </c>
      <c r="N32" s="79" t="s">
        <v>607</v>
      </c>
      <c r="O32" s="79" t="s">
        <v>513</v>
      </c>
      <c r="Q32" s="81"/>
      <c r="R32" s="81"/>
      <c r="S32" s="81"/>
      <c r="T32" s="81"/>
      <c r="U32" s="81"/>
      <c r="V32" s="81"/>
      <c r="W32" s="81"/>
      <c r="X32" s="81"/>
      <c r="Y32" s="81"/>
      <c r="Z32" s="81"/>
    </row>
    <row r="33" spans="1:26" ht="30" customHeight="1" x14ac:dyDescent="0.25">
      <c r="A33" s="75">
        <v>31</v>
      </c>
      <c r="B33" s="76" t="s">
        <v>107</v>
      </c>
      <c r="C33" s="76" t="s">
        <v>105</v>
      </c>
      <c r="D33" s="83" t="s">
        <v>108</v>
      </c>
      <c r="E33" s="60" t="s">
        <v>1040</v>
      </c>
      <c r="F33" s="59" t="s">
        <v>50</v>
      </c>
      <c r="G33" s="84" t="s">
        <v>973</v>
      </c>
      <c r="H33" s="84" t="s">
        <v>973</v>
      </c>
      <c r="I33" s="79" t="s">
        <v>1039</v>
      </c>
      <c r="J33" s="79" t="s">
        <v>999</v>
      </c>
      <c r="K33" s="79" t="s">
        <v>513</v>
      </c>
      <c r="L33" s="79" t="s">
        <v>513</v>
      </c>
      <c r="M33" s="80" t="s">
        <v>1038</v>
      </c>
      <c r="N33" s="79" t="s">
        <v>607</v>
      </c>
      <c r="O33" s="79" t="s">
        <v>513</v>
      </c>
      <c r="Q33" s="81"/>
      <c r="R33" s="81"/>
      <c r="S33" s="81"/>
      <c r="T33" s="81"/>
      <c r="U33" s="81"/>
      <c r="V33" s="81"/>
      <c r="W33" s="81"/>
      <c r="X33" s="81"/>
      <c r="Y33" s="81"/>
      <c r="Z33" s="81"/>
    </row>
    <row r="34" spans="1:26" ht="30" customHeight="1" x14ac:dyDescent="0.25">
      <c r="A34" s="75">
        <v>32</v>
      </c>
      <c r="B34" s="76" t="s">
        <v>109</v>
      </c>
      <c r="C34" s="76" t="s">
        <v>105</v>
      </c>
      <c r="D34" s="59" t="s">
        <v>110</v>
      </c>
      <c r="E34" s="59" t="s">
        <v>1041</v>
      </c>
      <c r="F34" s="59" t="s">
        <v>50</v>
      </c>
      <c r="G34" s="84" t="s">
        <v>973</v>
      </c>
      <c r="H34" s="84" t="s">
        <v>62</v>
      </c>
      <c r="I34" s="79" t="s">
        <v>1042</v>
      </c>
      <c r="J34" s="79" t="s">
        <v>999</v>
      </c>
      <c r="K34" s="79" t="s">
        <v>513</v>
      </c>
      <c r="L34" s="79" t="s">
        <v>513</v>
      </c>
      <c r="M34" s="80" t="s">
        <v>1038</v>
      </c>
      <c r="N34" s="79" t="s">
        <v>607</v>
      </c>
      <c r="O34" s="79" t="s">
        <v>513</v>
      </c>
      <c r="Q34" s="81"/>
      <c r="R34" s="81"/>
      <c r="S34" s="81"/>
      <c r="T34" s="81"/>
      <c r="U34" s="81"/>
      <c r="V34" s="81"/>
      <c r="W34" s="81"/>
      <c r="X34" s="81"/>
      <c r="Y34" s="81"/>
      <c r="Z34" s="81"/>
    </row>
    <row r="35" spans="1:26" ht="30" customHeight="1" x14ac:dyDescent="0.25">
      <c r="A35" s="75">
        <v>33</v>
      </c>
      <c r="B35" s="76" t="s">
        <v>111</v>
      </c>
      <c r="C35" s="76" t="s">
        <v>105</v>
      </c>
      <c r="D35" s="59" t="s">
        <v>112</v>
      </c>
      <c r="E35" s="59" t="s">
        <v>1043</v>
      </c>
      <c r="F35" s="59" t="s">
        <v>50</v>
      </c>
      <c r="G35" s="84" t="s">
        <v>98</v>
      </c>
      <c r="H35" s="84" t="s">
        <v>99</v>
      </c>
      <c r="I35" s="79"/>
      <c r="J35" s="79" t="s">
        <v>999</v>
      </c>
      <c r="K35" s="79" t="s">
        <v>513</v>
      </c>
      <c r="L35" s="79" t="s">
        <v>513</v>
      </c>
      <c r="M35" s="79" t="s">
        <v>513</v>
      </c>
      <c r="N35" s="79" t="s">
        <v>607</v>
      </c>
      <c r="O35" s="79" t="s">
        <v>513</v>
      </c>
      <c r="Q35" s="81"/>
      <c r="R35" s="81"/>
      <c r="S35" s="81"/>
      <c r="T35" s="81"/>
      <c r="U35" s="81"/>
      <c r="V35" s="81"/>
      <c r="W35" s="81"/>
      <c r="X35" s="81"/>
      <c r="Y35" s="81"/>
      <c r="Z35" s="81"/>
    </row>
    <row r="36" spans="1:26" ht="30" customHeight="1" x14ac:dyDescent="0.25">
      <c r="A36" s="75">
        <v>34</v>
      </c>
      <c r="B36" s="76" t="s">
        <v>113</v>
      </c>
      <c r="C36" s="76" t="s">
        <v>16</v>
      </c>
      <c r="D36" s="59" t="s">
        <v>114</v>
      </c>
      <c r="E36" s="59" t="s">
        <v>1045</v>
      </c>
      <c r="F36" s="59" t="s">
        <v>50</v>
      </c>
      <c r="G36" s="84" t="s">
        <v>973</v>
      </c>
      <c r="H36" s="84" t="s">
        <v>62</v>
      </c>
      <c r="I36" s="79" t="s">
        <v>115</v>
      </c>
      <c r="J36" s="79" t="s">
        <v>999</v>
      </c>
      <c r="K36" s="79" t="s">
        <v>513</v>
      </c>
      <c r="L36" s="79" t="s">
        <v>513</v>
      </c>
      <c r="M36" s="79" t="s">
        <v>513</v>
      </c>
      <c r="N36" s="162" t="s">
        <v>1044</v>
      </c>
      <c r="O36" s="79" t="s">
        <v>513</v>
      </c>
      <c r="Q36" s="81"/>
      <c r="R36" s="81"/>
      <c r="S36" s="81"/>
      <c r="T36" s="81"/>
      <c r="U36" s="81"/>
      <c r="V36" s="81"/>
      <c r="W36" s="81"/>
      <c r="X36" s="81"/>
      <c r="Y36" s="81"/>
      <c r="Z36" s="81"/>
    </row>
    <row r="37" spans="1:26" ht="30" customHeight="1" x14ac:dyDescent="0.25">
      <c r="A37" s="75">
        <v>35</v>
      </c>
      <c r="B37" s="76" t="s">
        <v>116</v>
      </c>
      <c r="C37" s="76" t="s">
        <v>16</v>
      </c>
      <c r="D37" s="59" t="s">
        <v>117</v>
      </c>
      <c r="E37" s="59" t="s">
        <v>972</v>
      </c>
      <c r="F37" s="59" t="s">
        <v>50</v>
      </c>
      <c r="G37" s="78" t="s">
        <v>973</v>
      </c>
      <c r="H37" s="84" t="s">
        <v>973</v>
      </c>
      <c r="I37" s="79"/>
      <c r="J37" s="79" t="s">
        <v>999</v>
      </c>
      <c r="K37" s="79" t="s">
        <v>513</v>
      </c>
      <c r="L37" s="79" t="s">
        <v>513</v>
      </c>
      <c r="M37" s="80" t="s">
        <v>513</v>
      </c>
      <c r="N37" s="79" t="s">
        <v>513</v>
      </c>
      <c r="O37" s="79" t="s">
        <v>513</v>
      </c>
      <c r="Q37" s="81"/>
      <c r="R37" s="81"/>
      <c r="S37" s="81"/>
      <c r="T37" s="81"/>
      <c r="U37" s="81"/>
      <c r="V37" s="81"/>
      <c r="W37" s="81"/>
      <c r="X37" s="81"/>
      <c r="Y37" s="81"/>
      <c r="Z37" s="81"/>
    </row>
    <row r="38" spans="1:26" ht="30" customHeight="1" x14ac:dyDescent="0.25">
      <c r="A38" s="75">
        <v>36</v>
      </c>
      <c r="B38" s="76" t="s">
        <v>118</v>
      </c>
      <c r="C38" s="76" t="s">
        <v>16</v>
      </c>
      <c r="D38" s="59" t="s">
        <v>119</v>
      </c>
      <c r="E38" s="59" t="s">
        <v>1049</v>
      </c>
      <c r="F38" s="59" t="s">
        <v>620</v>
      </c>
      <c r="G38" s="84" t="s">
        <v>973</v>
      </c>
      <c r="H38" s="84" t="s">
        <v>973</v>
      </c>
      <c r="I38" s="88"/>
      <c r="J38" s="79" t="s">
        <v>999</v>
      </c>
      <c r="K38" s="79" t="s">
        <v>513</v>
      </c>
      <c r="L38" s="79" t="s">
        <v>513</v>
      </c>
      <c r="M38" s="162" t="s">
        <v>1048</v>
      </c>
      <c r="N38" s="162" t="s">
        <v>1047</v>
      </c>
      <c r="O38" s="162" t="s">
        <v>1046</v>
      </c>
      <c r="Q38" s="81"/>
      <c r="R38" s="81"/>
      <c r="S38" s="81"/>
      <c r="T38" s="81"/>
      <c r="U38" s="81"/>
      <c r="V38" s="81"/>
      <c r="W38" s="81"/>
      <c r="X38" s="81"/>
      <c r="Y38" s="81"/>
      <c r="Z38" s="81"/>
    </row>
    <row r="39" spans="1:26" ht="30" customHeight="1" x14ac:dyDescent="0.25">
      <c r="A39" s="75">
        <v>37</v>
      </c>
      <c r="B39" s="76" t="s">
        <v>121</v>
      </c>
      <c r="C39" s="76" t="s">
        <v>16</v>
      </c>
      <c r="D39" s="59" t="s">
        <v>122</v>
      </c>
      <c r="E39" s="59" t="s">
        <v>1050</v>
      </c>
      <c r="F39" s="59" t="s">
        <v>123</v>
      </c>
      <c r="G39" s="84" t="s">
        <v>973</v>
      </c>
      <c r="H39" s="78" t="s">
        <v>62</v>
      </c>
      <c r="I39" s="79" t="s">
        <v>668</v>
      </c>
      <c r="J39" s="79" t="s">
        <v>999</v>
      </c>
      <c r="K39" s="79" t="s">
        <v>513</v>
      </c>
      <c r="L39" s="79" t="s">
        <v>513</v>
      </c>
      <c r="M39" s="79" t="s">
        <v>513</v>
      </c>
      <c r="N39" s="162" t="s">
        <v>1051</v>
      </c>
      <c r="O39" s="79" t="s">
        <v>513</v>
      </c>
      <c r="Q39" s="81"/>
      <c r="R39" s="81"/>
      <c r="S39" s="81"/>
      <c r="T39" s="81"/>
      <c r="U39" s="81"/>
      <c r="V39" s="81"/>
      <c r="W39" s="81"/>
      <c r="X39" s="81"/>
      <c r="Y39" s="81"/>
      <c r="Z39" s="81"/>
    </row>
    <row r="40" spans="1:26" ht="30" customHeight="1" x14ac:dyDescent="0.25">
      <c r="A40" s="75">
        <v>38</v>
      </c>
      <c r="B40" s="76" t="s">
        <v>124</v>
      </c>
      <c r="C40" s="76" t="s">
        <v>16</v>
      </c>
      <c r="D40" s="59" t="s">
        <v>125</v>
      </c>
      <c r="E40" s="59" t="s">
        <v>669</v>
      </c>
      <c r="F40" s="59" t="s">
        <v>666</v>
      </c>
      <c r="G40" s="82" t="s">
        <v>973</v>
      </c>
      <c r="H40" s="78" t="s">
        <v>62</v>
      </c>
      <c r="I40" s="79" t="s">
        <v>670</v>
      </c>
      <c r="J40" s="79" t="s">
        <v>999</v>
      </c>
      <c r="K40" s="79" t="s">
        <v>513</v>
      </c>
      <c r="L40" s="79" t="s">
        <v>513</v>
      </c>
      <c r="M40" s="80" t="s">
        <v>513</v>
      </c>
      <c r="N40" s="79" t="s">
        <v>1052</v>
      </c>
      <c r="O40" s="79" t="s">
        <v>513</v>
      </c>
      <c r="Q40" s="81"/>
      <c r="R40" s="81"/>
      <c r="S40" s="81"/>
      <c r="T40" s="81"/>
      <c r="U40" s="81"/>
      <c r="V40" s="81"/>
      <c r="W40" s="81"/>
      <c r="X40" s="81"/>
      <c r="Y40" s="81"/>
      <c r="Z40" s="81"/>
    </row>
    <row r="41" spans="1:26" ht="30" customHeight="1" x14ac:dyDescent="0.25">
      <c r="A41" s="75">
        <v>39</v>
      </c>
      <c r="B41" s="76" t="s">
        <v>126</v>
      </c>
      <c r="C41" s="76" t="s">
        <v>127</v>
      </c>
      <c r="D41" s="59" t="s">
        <v>961</v>
      </c>
      <c r="E41" s="59" t="s">
        <v>1053</v>
      </c>
      <c r="F41" s="59" t="s">
        <v>50</v>
      </c>
      <c r="G41" s="84" t="s">
        <v>973</v>
      </c>
      <c r="H41" s="84" t="s">
        <v>62</v>
      </c>
      <c r="I41" s="79" t="s">
        <v>1054</v>
      </c>
      <c r="J41" s="79" t="s">
        <v>999</v>
      </c>
      <c r="K41" s="79" t="s">
        <v>513</v>
      </c>
      <c r="L41" s="79" t="s">
        <v>513</v>
      </c>
      <c r="M41" s="79" t="s">
        <v>513</v>
      </c>
      <c r="N41" s="164" t="s">
        <v>1055</v>
      </c>
      <c r="O41" s="79" t="s">
        <v>513</v>
      </c>
      <c r="Q41" s="81"/>
      <c r="R41" s="81"/>
      <c r="S41" s="81"/>
      <c r="T41" s="81"/>
      <c r="U41" s="81"/>
      <c r="V41" s="81"/>
      <c r="W41" s="81"/>
      <c r="X41" s="81"/>
      <c r="Y41" s="81"/>
      <c r="Z41" s="81"/>
    </row>
    <row r="42" spans="1:26" ht="30" customHeight="1" x14ac:dyDescent="0.25">
      <c r="A42" s="75">
        <v>40</v>
      </c>
      <c r="B42" s="76" t="s">
        <v>128</v>
      </c>
      <c r="C42" s="76" t="s">
        <v>127</v>
      </c>
      <c r="D42" s="89" t="s">
        <v>129</v>
      </c>
      <c r="E42" s="60" t="s">
        <v>671</v>
      </c>
      <c r="F42" s="60" t="s">
        <v>50</v>
      </c>
      <c r="G42" s="84" t="s">
        <v>973</v>
      </c>
      <c r="H42" s="84" t="s">
        <v>973</v>
      </c>
      <c r="I42" s="79" t="s">
        <v>672</v>
      </c>
      <c r="J42" s="79" t="s">
        <v>999</v>
      </c>
      <c r="K42" s="79" t="s">
        <v>513</v>
      </c>
      <c r="L42" s="79" t="s">
        <v>513</v>
      </c>
      <c r="M42" s="80" t="s">
        <v>513</v>
      </c>
      <c r="N42" s="162" t="s">
        <v>1056</v>
      </c>
      <c r="O42" s="79" t="s">
        <v>513</v>
      </c>
      <c r="Q42" s="81"/>
      <c r="R42" s="81"/>
      <c r="S42" s="81"/>
      <c r="T42" s="81"/>
      <c r="U42" s="81"/>
      <c r="V42" s="81"/>
      <c r="W42" s="81"/>
      <c r="X42" s="81"/>
      <c r="Y42" s="81"/>
      <c r="Z42" s="81"/>
    </row>
    <row r="43" spans="1:26" ht="36.75" customHeight="1" x14ac:dyDescent="0.25">
      <c r="A43" s="75">
        <v>41</v>
      </c>
      <c r="B43" s="76" t="s">
        <v>130</v>
      </c>
      <c r="C43" s="76" t="s">
        <v>18</v>
      </c>
      <c r="D43" s="59" t="s">
        <v>131</v>
      </c>
      <c r="E43" s="59" t="s">
        <v>1061</v>
      </c>
      <c r="F43" s="60" t="s">
        <v>50</v>
      </c>
      <c r="G43" s="84" t="s">
        <v>973</v>
      </c>
      <c r="H43" s="84" t="s">
        <v>973</v>
      </c>
      <c r="I43" s="79" t="s">
        <v>1057</v>
      </c>
      <c r="J43" s="79" t="s">
        <v>999</v>
      </c>
      <c r="K43" s="79" t="s">
        <v>513</v>
      </c>
      <c r="L43" s="79" t="s">
        <v>513</v>
      </c>
      <c r="M43" s="79" t="s">
        <v>513</v>
      </c>
      <c r="N43" s="79" t="s">
        <v>638</v>
      </c>
      <c r="O43" s="79" t="s">
        <v>1058</v>
      </c>
      <c r="P43" s="81"/>
      <c r="Q43" s="81"/>
      <c r="R43" s="81"/>
      <c r="S43" s="81"/>
      <c r="T43" s="81"/>
      <c r="U43" s="81"/>
      <c r="V43" s="81"/>
      <c r="W43" s="81"/>
      <c r="X43" s="81"/>
      <c r="Y43" s="81"/>
      <c r="Z43" s="81"/>
    </row>
    <row r="44" spans="1:26" ht="30" customHeight="1" x14ac:dyDescent="0.25">
      <c r="A44" s="75">
        <v>42</v>
      </c>
      <c r="B44" s="76" t="s">
        <v>132</v>
      </c>
      <c r="C44" s="76" t="s">
        <v>18</v>
      </c>
      <c r="D44" s="59" t="s">
        <v>135</v>
      </c>
      <c r="E44" s="59" t="s">
        <v>1062</v>
      </c>
      <c r="F44" s="60" t="s">
        <v>50</v>
      </c>
      <c r="G44" s="84" t="s">
        <v>973</v>
      </c>
      <c r="H44" s="84" t="s">
        <v>973</v>
      </c>
      <c r="I44" s="79" t="s">
        <v>1070</v>
      </c>
      <c r="J44" s="79" t="s">
        <v>999</v>
      </c>
      <c r="K44" s="79" t="s">
        <v>513</v>
      </c>
      <c r="L44" s="79" t="s">
        <v>513</v>
      </c>
      <c r="M44" s="80" t="s">
        <v>513</v>
      </c>
      <c r="N44" s="79" t="s">
        <v>1059</v>
      </c>
      <c r="O44" s="79" t="s">
        <v>513</v>
      </c>
      <c r="P44" s="81"/>
      <c r="Q44" s="81"/>
      <c r="R44" s="81"/>
      <c r="S44" s="81"/>
      <c r="T44" s="81"/>
      <c r="U44" s="81"/>
      <c r="V44" s="81"/>
      <c r="W44" s="81"/>
      <c r="X44" s="81"/>
      <c r="Y44" s="81"/>
      <c r="Z44" s="81"/>
    </row>
    <row r="45" spans="1:26" ht="30" customHeight="1" x14ac:dyDescent="0.25">
      <c r="A45" s="75">
        <v>43</v>
      </c>
      <c r="B45" s="76" t="s">
        <v>134</v>
      </c>
      <c r="C45" s="76" t="s">
        <v>18</v>
      </c>
      <c r="D45" s="59" t="s">
        <v>137</v>
      </c>
      <c r="E45" s="59" t="s">
        <v>1063</v>
      </c>
      <c r="F45" s="60" t="s">
        <v>50</v>
      </c>
      <c r="G45" s="84" t="s">
        <v>973</v>
      </c>
      <c r="H45" s="78" t="s">
        <v>973</v>
      </c>
      <c r="I45" s="79" t="s">
        <v>1071</v>
      </c>
      <c r="J45" s="79" t="s">
        <v>999</v>
      </c>
      <c r="K45" s="79" t="s">
        <v>513</v>
      </c>
      <c r="L45" s="79" t="s">
        <v>513</v>
      </c>
      <c r="M45" s="80" t="s">
        <v>513</v>
      </c>
      <c r="N45" s="162" t="s">
        <v>1060</v>
      </c>
      <c r="O45" s="79" t="s">
        <v>513</v>
      </c>
      <c r="P45" s="81"/>
      <c r="Q45" s="81"/>
      <c r="R45" s="81"/>
      <c r="S45" s="81"/>
      <c r="T45" s="81"/>
      <c r="U45" s="81"/>
      <c r="V45" s="81"/>
      <c r="W45" s="81"/>
      <c r="X45" s="81"/>
      <c r="Y45" s="81"/>
      <c r="Z45" s="81"/>
    </row>
    <row r="46" spans="1:26" ht="30" customHeight="1" x14ac:dyDescent="0.25">
      <c r="A46" s="75">
        <v>44</v>
      </c>
      <c r="B46" s="76" t="s">
        <v>136</v>
      </c>
      <c r="C46" s="76" t="s">
        <v>18</v>
      </c>
      <c r="D46" s="59" t="s">
        <v>139</v>
      </c>
      <c r="E46" s="59" t="s">
        <v>673</v>
      </c>
      <c r="F46" s="60" t="s">
        <v>50</v>
      </c>
      <c r="G46" s="84" t="s">
        <v>973</v>
      </c>
      <c r="H46" s="84" t="s">
        <v>973</v>
      </c>
      <c r="I46" s="79" t="s">
        <v>1070</v>
      </c>
      <c r="J46" s="79" t="s">
        <v>999</v>
      </c>
      <c r="K46" s="79" t="s">
        <v>513</v>
      </c>
      <c r="L46" s="162" t="s">
        <v>1067</v>
      </c>
      <c r="M46" s="79" t="s">
        <v>513</v>
      </c>
      <c r="N46" s="79" t="s">
        <v>1065</v>
      </c>
      <c r="O46" s="79" t="s">
        <v>513</v>
      </c>
      <c r="P46" s="81"/>
      <c r="Q46" s="81"/>
      <c r="R46" s="81"/>
      <c r="S46" s="81"/>
      <c r="T46" s="81"/>
      <c r="U46" s="81"/>
      <c r="V46" s="81"/>
      <c r="W46" s="81"/>
      <c r="X46" s="81"/>
      <c r="Y46" s="81"/>
      <c r="Z46" s="81"/>
    </row>
    <row r="47" spans="1:26" ht="30" customHeight="1" x14ac:dyDescent="0.25">
      <c r="A47" s="75">
        <v>45</v>
      </c>
      <c r="B47" s="76" t="s">
        <v>138</v>
      </c>
      <c r="C47" s="76" t="s">
        <v>18</v>
      </c>
      <c r="D47" s="59" t="s">
        <v>141</v>
      </c>
      <c r="E47" s="59" t="s">
        <v>1064</v>
      </c>
      <c r="F47" s="60" t="s">
        <v>50</v>
      </c>
      <c r="G47" s="84" t="s">
        <v>973</v>
      </c>
      <c r="H47" s="84" t="s">
        <v>973</v>
      </c>
      <c r="I47" s="79"/>
      <c r="J47" s="79" t="s">
        <v>999</v>
      </c>
      <c r="K47" s="79" t="s">
        <v>513</v>
      </c>
      <c r="L47" s="79" t="s">
        <v>513</v>
      </c>
      <c r="M47" s="80" t="s">
        <v>513</v>
      </c>
      <c r="N47" s="79" t="s">
        <v>513</v>
      </c>
      <c r="O47" s="79" t="s">
        <v>513</v>
      </c>
      <c r="P47" s="81"/>
      <c r="Q47" s="81"/>
      <c r="R47" s="81"/>
      <c r="S47" s="81"/>
      <c r="T47" s="81"/>
      <c r="U47" s="81"/>
      <c r="V47" s="81"/>
      <c r="W47" s="81"/>
      <c r="X47" s="81"/>
      <c r="Y47" s="81"/>
      <c r="Z47" s="81"/>
    </row>
    <row r="48" spans="1:26" ht="30" customHeight="1" x14ac:dyDescent="0.25">
      <c r="A48" s="75">
        <v>46</v>
      </c>
      <c r="B48" s="76" t="s">
        <v>140</v>
      </c>
      <c r="C48" s="76" t="s">
        <v>18</v>
      </c>
      <c r="D48" s="59" t="s">
        <v>143</v>
      </c>
      <c r="E48" s="59" t="s">
        <v>1066</v>
      </c>
      <c r="F48" s="60" t="s">
        <v>50</v>
      </c>
      <c r="G48" s="82" t="s">
        <v>973</v>
      </c>
      <c r="H48" s="78" t="s">
        <v>62</v>
      </c>
      <c r="I48" s="79" t="s">
        <v>1068</v>
      </c>
      <c r="J48" s="79" t="s">
        <v>999</v>
      </c>
      <c r="K48" s="79" t="s">
        <v>513</v>
      </c>
      <c r="L48" s="79" t="s">
        <v>513</v>
      </c>
      <c r="M48" s="80" t="s">
        <v>513</v>
      </c>
      <c r="N48" s="79" t="s">
        <v>513</v>
      </c>
      <c r="O48" s="79" t="s">
        <v>513</v>
      </c>
      <c r="P48" s="81"/>
      <c r="Q48" s="81"/>
      <c r="R48" s="81"/>
      <c r="S48" s="81"/>
      <c r="T48" s="81"/>
      <c r="U48" s="81"/>
      <c r="V48" s="81"/>
      <c r="W48" s="81"/>
      <c r="X48" s="81"/>
      <c r="Y48" s="81"/>
      <c r="Z48" s="81"/>
    </row>
    <row r="49" spans="1:26" ht="30" customHeight="1" x14ac:dyDescent="0.25">
      <c r="A49" s="75">
        <v>47</v>
      </c>
      <c r="B49" s="76" t="s">
        <v>142</v>
      </c>
      <c r="C49" s="76" t="s">
        <v>18</v>
      </c>
      <c r="D49" s="59" t="s">
        <v>144</v>
      </c>
      <c r="E49" s="59" t="s">
        <v>1069</v>
      </c>
      <c r="F49" s="59" t="s">
        <v>145</v>
      </c>
      <c r="G49" s="84" t="s">
        <v>973</v>
      </c>
      <c r="H49" s="78" t="s">
        <v>62</v>
      </c>
      <c r="I49" s="79" t="s">
        <v>1068</v>
      </c>
      <c r="J49" s="79" t="s">
        <v>999</v>
      </c>
      <c r="K49" s="79" t="s">
        <v>513</v>
      </c>
      <c r="L49" s="79" t="s">
        <v>513</v>
      </c>
      <c r="M49" s="79" t="s">
        <v>513</v>
      </c>
      <c r="N49" s="79" t="s">
        <v>513</v>
      </c>
      <c r="O49" s="79" t="s">
        <v>513</v>
      </c>
      <c r="P49" s="81"/>
      <c r="Q49" s="81"/>
      <c r="R49" s="81"/>
      <c r="S49" s="81"/>
      <c r="T49" s="81"/>
      <c r="U49" s="81"/>
      <c r="V49" s="81"/>
      <c r="W49" s="81"/>
      <c r="X49" s="81"/>
      <c r="Y49" s="81"/>
      <c r="Z49" s="81"/>
    </row>
    <row r="50" spans="1:26" ht="15.75" customHeight="1" x14ac:dyDescent="0.25"/>
    <row r="51" spans="1:26" ht="15.75" customHeight="1" x14ac:dyDescent="0.25"/>
    <row r="52" spans="1:26" ht="15.75" customHeight="1" x14ac:dyDescent="0.25"/>
    <row r="53" spans="1:26" ht="15.75" customHeight="1" x14ac:dyDescent="0.25"/>
    <row r="54" spans="1:26" ht="15.75" customHeight="1" x14ac:dyDescent="0.25"/>
    <row r="55" spans="1:26" ht="15.75" customHeight="1" x14ac:dyDescent="0.25"/>
    <row r="56" spans="1:26" ht="15.75" customHeight="1" x14ac:dyDescent="0.25"/>
    <row r="57" spans="1:26" ht="15.75" customHeight="1" x14ac:dyDescent="0.25"/>
    <row r="58" spans="1:26" ht="15.75" customHeight="1" x14ac:dyDescent="0.25"/>
    <row r="59" spans="1:26" ht="15.75" customHeight="1" x14ac:dyDescent="0.25"/>
    <row r="60" spans="1:26" ht="15.75" customHeight="1" x14ac:dyDescent="0.25"/>
    <row r="61" spans="1:26" ht="15.75" customHeight="1" x14ac:dyDescent="0.25"/>
    <row r="62" spans="1:26" ht="15.75" customHeight="1" x14ac:dyDescent="0.25"/>
    <row r="63" spans="1:26" ht="15.75" customHeight="1" x14ac:dyDescent="0.25"/>
    <row r="64" spans="1:26" ht="15.75" customHeight="1" x14ac:dyDescent="0.25"/>
    <row r="65" spans="1:26" ht="15.75" customHeight="1" x14ac:dyDescent="0.25"/>
    <row r="66" spans="1:26" ht="15.75" customHeight="1" x14ac:dyDescent="0.25"/>
    <row r="67" spans="1:26" ht="15.75" customHeight="1" x14ac:dyDescent="0.25">
      <c r="D67" s="90"/>
      <c r="E67" s="90"/>
      <c r="F67" s="90"/>
    </row>
    <row r="68" spans="1:26" ht="14.25" customHeight="1" x14ac:dyDescent="0.25">
      <c r="A68" s="81"/>
      <c r="B68" s="81"/>
      <c r="C68" s="81"/>
      <c r="D68" s="92"/>
      <c r="E68" s="92"/>
      <c r="F68" s="92"/>
      <c r="G68" s="81"/>
      <c r="H68" s="81"/>
      <c r="I68" s="81"/>
      <c r="J68" s="81"/>
      <c r="K68" s="81"/>
      <c r="L68" s="81"/>
      <c r="M68" s="81"/>
      <c r="N68" s="81"/>
      <c r="O68" s="81"/>
      <c r="P68" s="81"/>
      <c r="Q68" s="81"/>
      <c r="R68" s="81"/>
      <c r="S68" s="81"/>
      <c r="T68" s="81"/>
      <c r="U68" s="81"/>
      <c r="V68" s="81"/>
      <c r="W68" s="81"/>
      <c r="X68" s="81"/>
      <c r="Y68" s="81"/>
      <c r="Z68" s="81"/>
    </row>
    <row r="69" spans="1:26" ht="14.25" customHeight="1" x14ac:dyDescent="0.25">
      <c r="A69" s="81"/>
      <c r="B69" s="81"/>
      <c r="C69" s="81"/>
      <c r="D69" s="81"/>
      <c r="E69" s="81"/>
      <c r="F69" s="81"/>
      <c r="G69" s="81"/>
      <c r="H69" s="81"/>
      <c r="I69" s="81"/>
      <c r="J69" s="81"/>
      <c r="K69" s="81"/>
      <c r="L69" s="81"/>
      <c r="M69" s="81"/>
      <c r="N69" s="81"/>
      <c r="O69" s="81"/>
      <c r="P69" s="81"/>
      <c r="Q69" s="81"/>
      <c r="R69" s="81"/>
      <c r="S69" s="81"/>
      <c r="T69" s="81"/>
      <c r="U69" s="81"/>
      <c r="V69" s="81"/>
      <c r="W69" s="81"/>
      <c r="X69" s="81"/>
      <c r="Y69" s="81"/>
      <c r="Z69" s="81"/>
    </row>
    <row r="70" spans="1:26" ht="14.25" customHeight="1" x14ac:dyDescent="0.25">
      <c r="A70" s="81"/>
      <c r="B70" s="81"/>
      <c r="C70" s="81"/>
      <c r="D70" s="81"/>
      <c r="E70" s="81"/>
      <c r="F70" s="81"/>
      <c r="G70" s="81"/>
      <c r="H70" s="81"/>
      <c r="I70" s="81"/>
      <c r="J70" s="81"/>
      <c r="K70" s="81"/>
      <c r="L70" s="81"/>
      <c r="M70" s="81"/>
      <c r="N70" s="81"/>
      <c r="O70" s="81"/>
      <c r="P70" s="81"/>
      <c r="Q70" s="81"/>
      <c r="R70" s="81"/>
      <c r="S70" s="81"/>
      <c r="T70" s="81"/>
      <c r="U70" s="81"/>
      <c r="V70" s="81"/>
      <c r="W70" s="81"/>
      <c r="X70" s="81"/>
      <c r="Y70" s="81"/>
      <c r="Z70" s="81"/>
    </row>
    <row r="71" spans="1:26" ht="14.25" customHeight="1" x14ac:dyDescent="0.25">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row>
    <row r="72" spans="1:26" ht="14.25" customHeight="1" x14ac:dyDescent="0.25">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row>
    <row r="73" spans="1:26" ht="14.25" customHeight="1" x14ac:dyDescent="0.25">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row>
    <row r="74" spans="1:26" ht="14.25" customHeight="1" x14ac:dyDescent="0.25">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row>
    <row r="75" spans="1:26" ht="14.25" customHeight="1" x14ac:dyDescent="0.25">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row>
    <row r="76" spans="1:26" ht="14.25" customHeight="1" x14ac:dyDescent="0.25">
      <c r="A76" s="81"/>
      <c r="B76" s="81"/>
      <c r="C76" s="81"/>
      <c r="D76" s="81"/>
      <c r="E76" s="81"/>
      <c r="F76" s="81"/>
      <c r="G76" s="81"/>
      <c r="H76" s="81"/>
      <c r="I76" s="81"/>
      <c r="J76" s="81"/>
      <c r="K76" s="81"/>
      <c r="L76" s="81"/>
      <c r="M76" s="81"/>
      <c r="N76" s="81"/>
      <c r="O76" s="81"/>
      <c r="P76" s="81"/>
      <c r="Q76" s="81"/>
      <c r="R76" s="81"/>
      <c r="S76" s="81"/>
      <c r="T76" s="81"/>
      <c r="U76" s="81"/>
      <c r="V76" s="81"/>
      <c r="W76" s="81"/>
      <c r="X76" s="81"/>
      <c r="Y76" s="81"/>
      <c r="Z76" s="81"/>
    </row>
    <row r="77" spans="1:26" ht="14.25" customHeight="1" x14ac:dyDescent="0.25">
      <c r="A77" s="81"/>
      <c r="B77" s="81"/>
      <c r="C77" s="81"/>
      <c r="D77" s="81"/>
      <c r="E77" s="81"/>
      <c r="F77" s="81"/>
      <c r="G77" s="81"/>
      <c r="H77" s="81"/>
      <c r="I77" s="81"/>
      <c r="J77" s="81"/>
      <c r="K77" s="81"/>
      <c r="L77" s="81"/>
      <c r="M77" s="81"/>
      <c r="N77" s="81"/>
      <c r="O77" s="81"/>
      <c r="P77" s="81"/>
      <c r="Q77" s="81"/>
      <c r="R77" s="81"/>
      <c r="S77" s="81"/>
      <c r="T77" s="81"/>
      <c r="U77" s="81"/>
      <c r="V77" s="81"/>
      <c r="W77" s="81"/>
      <c r="X77" s="81"/>
      <c r="Y77" s="81"/>
      <c r="Z77" s="81"/>
    </row>
    <row r="78" spans="1:26" ht="14.25" customHeight="1" x14ac:dyDescent="0.25">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row>
    <row r="79" spans="1:26" ht="14.25" customHeight="1" x14ac:dyDescent="0.25">
      <c r="A79" s="81"/>
      <c r="B79" s="81"/>
      <c r="C79" s="81"/>
      <c r="D79" s="81"/>
      <c r="E79" s="81"/>
      <c r="F79" s="81"/>
      <c r="G79" s="81"/>
      <c r="H79" s="81"/>
      <c r="I79" s="81"/>
      <c r="J79" s="81"/>
      <c r="K79" s="81"/>
      <c r="L79" s="81"/>
      <c r="M79" s="81"/>
      <c r="N79" s="81"/>
      <c r="O79" s="81"/>
      <c r="P79" s="81"/>
      <c r="Q79" s="81"/>
      <c r="R79" s="81"/>
      <c r="S79" s="81"/>
      <c r="T79" s="81"/>
      <c r="U79" s="81"/>
      <c r="V79" s="81"/>
      <c r="W79" s="81"/>
      <c r="X79" s="81"/>
      <c r="Y79" s="81"/>
      <c r="Z79" s="81"/>
    </row>
    <row r="80" spans="1:26" ht="14.25" customHeight="1" x14ac:dyDescent="0.25">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row>
    <row r="81" spans="1:26" ht="14.25" customHeight="1" x14ac:dyDescent="0.25">
      <c r="A81" s="81"/>
      <c r="B81" s="81"/>
      <c r="C81" s="81"/>
      <c r="D81" s="81"/>
      <c r="E81" s="81"/>
      <c r="F81" s="81"/>
      <c r="G81" s="81"/>
      <c r="H81" s="81"/>
      <c r="I81" s="81"/>
      <c r="J81" s="81"/>
      <c r="K81" s="81"/>
      <c r="L81" s="81"/>
      <c r="M81" s="81"/>
      <c r="N81" s="81"/>
      <c r="O81" s="81"/>
      <c r="P81" s="81"/>
      <c r="Q81" s="81"/>
      <c r="R81" s="81"/>
      <c r="S81" s="81"/>
      <c r="T81" s="81"/>
      <c r="U81" s="81"/>
      <c r="V81" s="81"/>
      <c r="W81" s="81"/>
      <c r="X81" s="81"/>
      <c r="Y81" s="81"/>
      <c r="Z81" s="81"/>
    </row>
    <row r="82" spans="1:26" ht="14.25" customHeight="1" x14ac:dyDescent="0.25">
      <c r="A82" s="81"/>
      <c r="B82" s="81"/>
      <c r="C82" s="81"/>
      <c r="D82" s="81"/>
      <c r="E82" s="81"/>
      <c r="F82" s="81"/>
      <c r="G82" s="81"/>
      <c r="H82" s="81"/>
      <c r="I82" s="81"/>
      <c r="J82" s="81"/>
      <c r="K82" s="81"/>
      <c r="L82" s="81"/>
      <c r="M82" s="81"/>
      <c r="N82" s="81"/>
      <c r="O82" s="81"/>
      <c r="P82" s="81"/>
      <c r="Q82" s="81"/>
      <c r="R82" s="81"/>
      <c r="S82" s="81"/>
      <c r="T82" s="81"/>
      <c r="U82" s="81"/>
      <c r="V82" s="81"/>
      <c r="W82" s="81"/>
      <c r="X82" s="81"/>
      <c r="Y82" s="81"/>
      <c r="Z82" s="81"/>
    </row>
    <row r="83" spans="1:26" ht="14.25" customHeight="1" x14ac:dyDescent="0.25">
      <c r="A83" s="81"/>
      <c r="B83" s="81"/>
      <c r="C83" s="81"/>
      <c r="D83" s="81"/>
      <c r="E83" s="81"/>
      <c r="F83" s="81"/>
      <c r="G83" s="81"/>
      <c r="H83" s="81"/>
      <c r="I83" s="81"/>
      <c r="J83" s="81"/>
      <c r="K83" s="81"/>
      <c r="L83" s="81"/>
      <c r="M83" s="81"/>
      <c r="N83" s="81"/>
      <c r="O83" s="81"/>
      <c r="P83" s="81"/>
      <c r="Q83" s="81"/>
      <c r="R83" s="81"/>
      <c r="S83" s="81"/>
      <c r="T83" s="81"/>
      <c r="U83" s="81"/>
      <c r="V83" s="81"/>
      <c r="W83" s="81"/>
      <c r="X83" s="81"/>
      <c r="Y83" s="81"/>
      <c r="Z83" s="81"/>
    </row>
    <row r="84" spans="1:26" ht="14.25" customHeight="1" x14ac:dyDescent="0.25">
      <c r="A84" s="81"/>
      <c r="B84" s="81"/>
      <c r="C84" s="81"/>
      <c r="D84" s="81"/>
      <c r="E84" s="81"/>
      <c r="F84" s="81"/>
      <c r="G84" s="81"/>
      <c r="H84" s="81"/>
      <c r="I84" s="81"/>
      <c r="J84" s="81"/>
      <c r="K84" s="81"/>
      <c r="L84" s="81"/>
      <c r="M84" s="81"/>
      <c r="N84" s="81"/>
      <c r="O84" s="81"/>
      <c r="P84" s="81"/>
      <c r="Q84" s="81"/>
      <c r="R84" s="81"/>
      <c r="S84" s="81"/>
      <c r="T84" s="81"/>
      <c r="U84" s="81"/>
      <c r="V84" s="81"/>
      <c r="W84" s="81"/>
      <c r="X84" s="81"/>
      <c r="Y84" s="81"/>
      <c r="Z84" s="81"/>
    </row>
    <row r="85" spans="1:26" ht="14.25" customHeight="1" x14ac:dyDescent="0.25">
      <c r="A85" s="81"/>
      <c r="B85" s="81"/>
      <c r="C85" s="81"/>
      <c r="D85" s="81"/>
      <c r="E85" s="81"/>
      <c r="F85" s="81"/>
      <c r="G85" s="81"/>
      <c r="H85" s="81"/>
      <c r="I85" s="81"/>
      <c r="J85" s="81"/>
      <c r="K85" s="81"/>
      <c r="L85" s="81"/>
      <c r="M85" s="81"/>
      <c r="N85" s="81"/>
      <c r="O85" s="81"/>
      <c r="P85" s="81"/>
      <c r="Q85" s="81"/>
      <c r="R85" s="81"/>
      <c r="S85" s="81"/>
      <c r="T85" s="81"/>
      <c r="U85" s="81"/>
      <c r="V85" s="81"/>
      <c r="W85" s="81"/>
      <c r="X85" s="81"/>
      <c r="Y85" s="81"/>
      <c r="Z85" s="81"/>
    </row>
    <row r="86" spans="1:26" ht="14.25" customHeight="1" x14ac:dyDescent="0.25">
      <c r="A86" s="81"/>
      <c r="B86" s="81"/>
      <c r="C86" s="81"/>
      <c r="D86" s="81"/>
      <c r="E86" s="81"/>
      <c r="F86" s="81"/>
      <c r="G86" s="81"/>
      <c r="H86" s="81"/>
      <c r="I86" s="81"/>
      <c r="J86" s="81"/>
      <c r="K86" s="81"/>
      <c r="L86" s="81"/>
      <c r="M86" s="81"/>
      <c r="N86" s="81"/>
      <c r="O86" s="81"/>
      <c r="P86" s="81"/>
      <c r="Q86" s="81"/>
      <c r="R86" s="81"/>
      <c r="S86" s="81"/>
      <c r="T86" s="81"/>
      <c r="U86" s="81"/>
      <c r="V86" s="81"/>
      <c r="W86" s="81"/>
      <c r="X86" s="81"/>
      <c r="Y86" s="81"/>
      <c r="Z86" s="81"/>
    </row>
    <row r="87" spans="1:26" ht="14.25" customHeight="1" x14ac:dyDescent="0.25">
      <c r="A87" s="81"/>
      <c r="B87" s="81"/>
      <c r="C87" s="81"/>
      <c r="D87" s="81"/>
      <c r="E87" s="81"/>
      <c r="F87" s="81"/>
      <c r="G87" s="81"/>
      <c r="H87" s="81"/>
      <c r="I87" s="81"/>
      <c r="J87" s="81"/>
      <c r="K87" s="81"/>
      <c r="L87" s="81"/>
      <c r="M87" s="81"/>
      <c r="N87" s="81"/>
      <c r="O87" s="81"/>
      <c r="P87" s="81"/>
      <c r="Q87" s="81"/>
      <c r="R87" s="81"/>
      <c r="S87" s="81"/>
      <c r="T87" s="81"/>
      <c r="U87" s="81"/>
      <c r="V87" s="81"/>
      <c r="W87" s="81"/>
      <c r="X87" s="81"/>
      <c r="Y87" s="81"/>
      <c r="Z87" s="81"/>
    </row>
    <row r="88" spans="1:26" ht="14.25" customHeight="1" x14ac:dyDescent="0.25">
      <c r="A88" s="81"/>
      <c r="B88" s="81"/>
      <c r="C88" s="81"/>
      <c r="D88" s="81"/>
      <c r="E88" s="81"/>
      <c r="F88" s="81"/>
      <c r="G88" s="81"/>
      <c r="H88" s="81"/>
      <c r="I88" s="81"/>
      <c r="J88" s="81"/>
      <c r="K88" s="81"/>
      <c r="L88" s="81"/>
      <c r="M88" s="81"/>
      <c r="N88" s="81"/>
      <c r="O88" s="81"/>
      <c r="P88" s="81"/>
      <c r="Q88" s="81"/>
      <c r="R88" s="81"/>
      <c r="S88" s="81"/>
      <c r="T88" s="81"/>
      <c r="U88" s="81"/>
      <c r="V88" s="81"/>
      <c r="W88" s="81"/>
      <c r="X88" s="81"/>
      <c r="Y88" s="81"/>
      <c r="Z88" s="81"/>
    </row>
    <row r="89" spans="1:26" ht="14.25" customHeight="1" x14ac:dyDescent="0.25">
      <c r="A89" s="81"/>
      <c r="B89" s="81"/>
      <c r="C89" s="81"/>
      <c r="D89" s="81"/>
      <c r="E89" s="81"/>
      <c r="F89" s="81"/>
      <c r="G89" s="81"/>
      <c r="H89" s="81"/>
      <c r="I89" s="81"/>
      <c r="J89" s="81"/>
      <c r="K89" s="81"/>
      <c r="L89" s="81"/>
      <c r="M89" s="81"/>
      <c r="N89" s="81"/>
      <c r="O89" s="81"/>
      <c r="P89" s="81"/>
      <c r="Q89" s="81"/>
      <c r="R89" s="81"/>
      <c r="S89" s="81"/>
      <c r="T89" s="81"/>
      <c r="U89" s="81"/>
      <c r="V89" s="81"/>
      <c r="W89" s="81"/>
      <c r="X89" s="81"/>
      <c r="Y89" s="81"/>
      <c r="Z89" s="81"/>
    </row>
    <row r="90" spans="1:26" ht="14.25" customHeight="1" x14ac:dyDescent="0.25">
      <c r="A90" s="81"/>
      <c r="B90" s="81"/>
      <c r="C90" s="81"/>
      <c r="D90" s="81"/>
      <c r="E90" s="81"/>
      <c r="F90" s="81"/>
      <c r="G90" s="81"/>
      <c r="H90" s="81"/>
      <c r="I90" s="81"/>
      <c r="J90" s="81"/>
      <c r="K90" s="81"/>
      <c r="L90" s="81"/>
      <c r="M90" s="81"/>
      <c r="N90" s="81"/>
      <c r="O90" s="81"/>
      <c r="P90" s="81"/>
      <c r="Q90" s="81"/>
      <c r="R90" s="81"/>
      <c r="S90" s="81"/>
      <c r="T90" s="81"/>
      <c r="U90" s="81"/>
      <c r="V90" s="81"/>
      <c r="W90" s="81"/>
      <c r="X90" s="81"/>
      <c r="Y90" s="81"/>
      <c r="Z90" s="81"/>
    </row>
    <row r="91" spans="1:26" ht="14.25" customHeight="1" x14ac:dyDescent="0.25">
      <c r="A91" s="81"/>
      <c r="B91" s="81"/>
      <c r="C91" s="81"/>
      <c r="D91" s="81"/>
      <c r="E91" s="81"/>
      <c r="F91" s="81"/>
      <c r="G91" s="81"/>
      <c r="H91" s="81"/>
      <c r="I91" s="81"/>
      <c r="J91" s="81"/>
      <c r="K91" s="81"/>
      <c r="L91" s="81"/>
      <c r="M91" s="81"/>
      <c r="N91" s="81"/>
      <c r="O91" s="81"/>
      <c r="P91" s="81"/>
      <c r="Q91" s="81"/>
      <c r="R91" s="81"/>
      <c r="S91" s="81"/>
      <c r="T91" s="81"/>
      <c r="U91" s="81"/>
      <c r="V91" s="81"/>
      <c r="W91" s="81"/>
      <c r="X91" s="81"/>
      <c r="Y91" s="81"/>
      <c r="Z91" s="81"/>
    </row>
    <row r="92" spans="1:26" ht="14.25" customHeight="1" x14ac:dyDescent="0.25">
      <c r="A92" s="81"/>
      <c r="B92" s="81"/>
      <c r="C92" s="81"/>
      <c r="D92" s="81"/>
      <c r="E92" s="81"/>
      <c r="F92" s="81"/>
      <c r="G92" s="81"/>
      <c r="H92" s="81"/>
      <c r="I92" s="81"/>
      <c r="J92" s="81"/>
      <c r="K92" s="81"/>
      <c r="L92" s="81"/>
      <c r="M92" s="81"/>
      <c r="N92" s="81"/>
      <c r="O92" s="81"/>
      <c r="P92" s="81"/>
      <c r="Q92" s="81"/>
      <c r="R92" s="81"/>
      <c r="S92" s="81"/>
      <c r="T92" s="81"/>
      <c r="U92" s="81"/>
      <c r="V92" s="81"/>
      <c r="W92" s="81"/>
      <c r="X92" s="81"/>
      <c r="Y92" s="81"/>
      <c r="Z92" s="81"/>
    </row>
    <row r="93" spans="1:26" ht="14.25" customHeight="1" x14ac:dyDescent="0.25">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row>
    <row r="94" spans="1:26" ht="14.25" customHeight="1" x14ac:dyDescent="0.25">
      <c r="A94" s="81"/>
      <c r="B94" s="81"/>
      <c r="C94" s="81"/>
      <c r="D94" s="81"/>
      <c r="E94" s="81"/>
      <c r="F94" s="81"/>
      <c r="G94" s="81"/>
      <c r="H94" s="81"/>
      <c r="I94" s="81"/>
      <c r="J94" s="81"/>
      <c r="K94" s="81"/>
      <c r="L94" s="81"/>
      <c r="M94" s="81"/>
      <c r="N94" s="81"/>
      <c r="O94" s="81"/>
      <c r="P94" s="81"/>
      <c r="Q94" s="81"/>
      <c r="R94" s="81"/>
      <c r="S94" s="81"/>
      <c r="T94" s="81"/>
      <c r="U94" s="81"/>
      <c r="V94" s="81"/>
      <c r="W94" s="81"/>
      <c r="X94" s="81"/>
      <c r="Y94" s="81"/>
      <c r="Z94" s="81"/>
    </row>
    <row r="95" spans="1:26" ht="14.25" customHeight="1" x14ac:dyDescent="0.25">
      <c r="A95" s="81"/>
      <c r="B95" s="81"/>
      <c r="C95" s="81"/>
      <c r="D95" s="81"/>
      <c r="E95" s="81"/>
      <c r="F95" s="81"/>
      <c r="G95" s="81"/>
      <c r="H95" s="81"/>
      <c r="I95" s="81"/>
      <c r="J95" s="81"/>
      <c r="K95" s="81"/>
      <c r="L95" s="81"/>
      <c r="M95" s="81"/>
      <c r="N95" s="81"/>
      <c r="O95" s="81"/>
      <c r="P95" s="81"/>
      <c r="Q95" s="81"/>
      <c r="R95" s="81"/>
      <c r="S95" s="81"/>
      <c r="T95" s="81"/>
      <c r="U95" s="81"/>
      <c r="V95" s="81"/>
      <c r="W95" s="81"/>
      <c r="X95" s="81"/>
      <c r="Y95" s="81"/>
      <c r="Z95" s="81"/>
    </row>
    <row r="96" spans="1:26" ht="14.25" customHeight="1" x14ac:dyDescent="0.25">
      <c r="A96" s="81"/>
      <c r="B96" s="81"/>
      <c r="C96" s="81"/>
      <c r="D96" s="81"/>
      <c r="E96" s="81"/>
      <c r="F96" s="81"/>
      <c r="G96" s="81"/>
      <c r="H96" s="81"/>
      <c r="I96" s="81"/>
      <c r="J96" s="81"/>
      <c r="K96" s="81"/>
      <c r="L96" s="81"/>
      <c r="M96" s="81"/>
      <c r="N96" s="81"/>
      <c r="O96" s="81"/>
      <c r="P96" s="81"/>
      <c r="Q96" s="81"/>
      <c r="R96" s="81"/>
      <c r="S96" s="81"/>
      <c r="T96" s="81"/>
      <c r="U96" s="81"/>
      <c r="V96" s="81"/>
      <c r="W96" s="81"/>
      <c r="X96" s="81"/>
      <c r="Y96" s="81"/>
      <c r="Z96" s="81"/>
    </row>
    <row r="97" spans="1:26" ht="14.25" customHeight="1" x14ac:dyDescent="0.25">
      <c r="A97" s="81"/>
      <c r="B97" s="81"/>
      <c r="C97" s="81"/>
      <c r="D97" s="81"/>
      <c r="E97" s="81"/>
      <c r="F97" s="81"/>
      <c r="G97" s="81"/>
      <c r="H97" s="81"/>
      <c r="I97" s="81"/>
      <c r="J97" s="81"/>
      <c r="K97" s="81"/>
      <c r="L97" s="81"/>
      <c r="M97" s="81"/>
      <c r="N97" s="81"/>
      <c r="O97" s="81"/>
      <c r="P97" s="81"/>
      <c r="Q97" s="81"/>
      <c r="R97" s="81"/>
      <c r="S97" s="81"/>
      <c r="T97" s="81"/>
      <c r="U97" s="81"/>
      <c r="V97" s="81"/>
      <c r="W97" s="81"/>
      <c r="X97" s="81"/>
      <c r="Y97" s="81"/>
      <c r="Z97" s="81"/>
    </row>
    <row r="98" spans="1:26" ht="14.25" customHeight="1" x14ac:dyDescent="0.25">
      <c r="A98" s="81"/>
      <c r="B98" s="81"/>
      <c r="C98" s="81"/>
      <c r="D98" s="81"/>
      <c r="E98" s="81"/>
      <c r="F98" s="81"/>
      <c r="G98" s="81"/>
      <c r="H98" s="81"/>
      <c r="I98" s="81"/>
      <c r="J98" s="81"/>
      <c r="K98" s="81"/>
      <c r="L98" s="81"/>
      <c r="M98" s="81"/>
      <c r="N98" s="81"/>
      <c r="O98" s="81"/>
      <c r="P98" s="81"/>
      <c r="Q98" s="81"/>
      <c r="R98" s="81"/>
      <c r="S98" s="81"/>
      <c r="T98" s="81"/>
      <c r="U98" s="81"/>
      <c r="V98" s="81"/>
      <c r="W98" s="81"/>
      <c r="X98" s="81"/>
      <c r="Y98" s="81"/>
      <c r="Z98" s="81"/>
    </row>
    <row r="99" spans="1:26" ht="14.25" customHeight="1" x14ac:dyDescent="0.25">
      <c r="A99" s="81"/>
      <c r="B99" s="81"/>
      <c r="C99" s="81"/>
      <c r="D99" s="81"/>
      <c r="E99" s="81"/>
      <c r="F99" s="81"/>
      <c r="G99" s="81"/>
      <c r="H99" s="81"/>
      <c r="I99" s="81"/>
      <c r="J99" s="81"/>
      <c r="K99" s="81"/>
      <c r="L99" s="81"/>
      <c r="M99" s="81"/>
      <c r="N99" s="81"/>
      <c r="O99" s="81"/>
      <c r="P99" s="81"/>
      <c r="Q99" s="81"/>
      <c r="R99" s="81"/>
      <c r="S99" s="81"/>
      <c r="T99" s="81"/>
      <c r="U99" s="81"/>
      <c r="V99" s="81"/>
      <c r="W99" s="81"/>
      <c r="X99" s="81"/>
      <c r="Y99" s="81"/>
      <c r="Z99" s="81"/>
    </row>
    <row r="100" spans="1:26" ht="14.25" customHeight="1" x14ac:dyDescent="0.25">
      <c r="A100" s="81"/>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row>
    <row r="101" spans="1:26" ht="14.25" customHeight="1" x14ac:dyDescent="0.25">
      <c r="A101" s="81"/>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row>
    <row r="102" spans="1:26" ht="14.25" customHeight="1" x14ac:dyDescent="0.25">
      <c r="A102" s="81"/>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row>
    <row r="103" spans="1:26" ht="14.25" customHeight="1" x14ac:dyDescent="0.25">
      <c r="A103" s="81"/>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row>
    <row r="104" spans="1:26" ht="14.25" customHeight="1" x14ac:dyDescent="0.25">
      <c r="A104" s="81"/>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row>
    <row r="105" spans="1:26" ht="14.25" customHeight="1" x14ac:dyDescent="0.25">
      <c r="A105" s="81"/>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row>
    <row r="106" spans="1:26" ht="14.25" customHeight="1" x14ac:dyDescent="0.25">
      <c r="A106" s="81"/>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row>
    <row r="107" spans="1:26" ht="14.25" customHeight="1" x14ac:dyDescent="0.25">
      <c r="A107" s="81"/>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row>
    <row r="108" spans="1:26" ht="14.25" customHeight="1" x14ac:dyDescent="0.25">
      <c r="A108" s="81"/>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row>
    <row r="109" spans="1:26" ht="14.25" customHeight="1" x14ac:dyDescent="0.25">
      <c r="A109" s="81"/>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row>
    <row r="110" spans="1:26" ht="14.25" customHeight="1" x14ac:dyDescent="0.25">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row>
    <row r="111" spans="1:26" ht="14.25" customHeight="1" x14ac:dyDescent="0.25">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row>
    <row r="112" spans="1:26" ht="14.25" customHeight="1" x14ac:dyDescent="0.25">
      <c r="A112" s="81"/>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row>
    <row r="113" spans="1:26" ht="14.25" customHeight="1" x14ac:dyDescent="0.25">
      <c r="A113" s="81"/>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row>
    <row r="114" spans="1:26" ht="14.25" customHeight="1" x14ac:dyDescent="0.25">
      <c r="A114" s="81"/>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row>
    <row r="115" spans="1:26" ht="14.25" customHeight="1" x14ac:dyDescent="0.25">
      <c r="A115" s="81"/>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row>
    <row r="116" spans="1:26" ht="14.25" customHeight="1" x14ac:dyDescent="0.25">
      <c r="A116" s="81"/>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row>
    <row r="117" spans="1:26" ht="14.25" customHeight="1" x14ac:dyDescent="0.25">
      <c r="A117" s="81"/>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row>
    <row r="118" spans="1:26" ht="14.25" customHeight="1" x14ac:dyDescent="0.25">
      <c r="A118" s="81"/>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row>
    <row r="119" spans="1:26" ht="14.25" customHeight="1" x14ac:dyDescent="0.25">
      <c r="A119" s="81"/>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row>
    <row r="120" spans="1:26" ht="14.25" customHeight="1" x14ac:dyDescent="0.25">
      <c r="A120" s="81"/>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row>
    <row r="121" spans="1:26" ht="14.25" customHeight="1" x14ac:dyDescent="0.25">
      <c r="A121" s="81"/>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row>
    <row r="122" spans="1:26" ht="14.25" customHeight="1" x14ac:dyDescent="0.25">
      <c r="A122" s="81"/>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row>
    <row r="123" spans="1:26" ht="14.25" customHeight="1" x14ac:dyDescent="0.25">
      <c r="A123" s="81"/>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row>
    <row r="124" spans="1:26" ht="14.25" customHeight="1" x14ac:dyDescent="0.25">
      <c r="A124" s="81"/>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row>
    <row r="125" spans="1:26" ht="14.25" customHeight="1" x14ac:dyDescent="0.25">
      <c r="A125" s="81"/>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row>
    <row r="126" spans="1:26" ht="14.25" customHeight="1" x14ac:dyDescent="0.25">
      <c r="A126" s="81"/>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row>
    <row r="127" spans="1:26" ht="14.25" customHeight="1" x14ac:dyDescent="0.25">
      <c r="A127" s="81"/>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row>
    <row r="128" spans="1:26" ht="14.25" customHeight="1" x14ac:dyDescent="0.25">
      <c r="A128" s="81"/>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1"/>
    </row>
    <row r="129" spans="1:26" ht="14.25" customHeight="1" x14ac:dyDescent="0.25">
      <c r="A129" s="81"/>
      <c r="B129" s="81"/>
      <c r="C129" s="81"/>
      <c r="D129" s="81"/>
      <c r="E129" s="81"/>
      <c r="F129" s="81"/>
      <c r="G129" s="81"/>
      <c r="H129" s="81"/>
      <c r="I129" s="81"/>
      <c r="J129" s="81"/>
      <c r="K129" s="81"/>
      <c r="L129" s="81"/>
      <c r="M129" s="81"/>
      <c r="N129" s="81"/>
      <c r="O129" s="81"/>
      <c r="P129" s="81"/>
      <c r="Q129" s="81"/>
      <c r="R129" s="81"/>
      <c r="S129" s="81"/>
      <c r="T129" s="81"/>
      <c r="U129" s="81"/>
      <c r="V129" s="81"/>
      <c r="W129" s="81"/>
      <c r="X129" s="81"/>
      <c r="Y129" s="81"/>
      <c r="Z129" s="81"/>
    </row>
    <row r="130" spans="1:26" ht="14.25" customHeight="1" x14ac:dyDescent="0.25">
      <c r="A130" s="81"/>
      <c r="B130" s="81"/>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row>
    <row r="131" spans="1:26" ht="14.25" customHeight="1" x14ac:dyDescent="0.25">
      <c r="A131" s="81"/>
      <c r="B131" s="81"/>
      <c r="C131" s="81"/>
      <c r="D131" s="81"/>
      <c r="E131" s="81"/>
      <c r="F131" s="81"/>
      <c r="G131" s="81"/>
      <c r="H131" s="81"/>
      <c r="I131" s="81"/>
      <c r="J131" s="81"/>
      <c r="K131" s="81"/>
      <c r="L131" s="81"/>
      <c r="M131" s="81"/>
      <c r="N131" s="81"/>
      <c r="O131" s="81"/>
      <c r="P131" s="81"/>
      <c r="Q131" s="81"/>
      <c r="R131" s="81"/>
      <c r="S131" s="81"/>
      <c r="T131" s="81"/>
      <c r="U131" s="81"/>
      <c r="V131" s="81"/>
      <c r="W131" s="81"/>
      <c r="X131" s="81"/>
      <c r="Y131" s="81"/>
      <c r="Z131" s="81"/>
    </row>
    <row r="132" spans="1:26" ht="14.25" customHeight="1" x14ac:dyDescent="0.25">
      <c r="A132" s="81"/>
      <c r="B132" s="81"/>
      <c r="C132" s="81"/>
      <c r="D132" s="81"/>
      <c r="E132" s="81"/>
      <c r="F132" s="81"/>
      <c r="G132" s="81"/>
      <c r="H132" s="81"/>
      <c r="I132" s="81"/>
      <c r="J132" s="81"/>
      <c r="K132" s="81"/>
      <c r="L132" s="81"/>
      <c r="M132" s="81"/>
      <c r="N132" s="81"/>
      <c r="O132" s="81"/>
      <c r="P132" s="81"/>
      <c r="Q132" s="81"/>
      <c r="R132" s="81"/>
      <c r="S132" s="81"/>
      <c r="T132" s="81"/>
      <c r="U132" s="81"/>
      <c r="V132" s="81"/>
      <c r="W132" s="81"/>
      <c r="X132" s="81"/>
      <c r="Y132" s="81"/>
      <c r="Z132" s="81"/>
    </row>
    <row r="133" spans="1:26" ht="14.25" customHeight="1" x14ac:dyDescent="0.25">
      <c r="A133" s="81"/>
      <c r="B133" s="81"/>
      <c r="C133" s="81"/>
      <c r="D133" s="81"/>
      <c r="E133" s="81"/>
      <c r="F133" s="81"/>
      <c r="G133" s="81"/>
      <c r="H133" s="81"/>
      <c r="I133" s="81"/>
      <c r="J133" s="81"/>
      <c r="K133" s="81"/>
      <c r="L133" s="81"/>
      <c r="M133" s="81"/>
      <c r="N133" s="81"/>
      <c r="O133" s="81"/>
      <c r="P133" s="81"/>
      <c r="Q133" s="81"/>
      <c r="R133" s="81"/>
      <c r="S133" s="81"/>
      <c r="T133" s="81"/>
      <c r="U133" s="81"/>
      <c r="V133" s="81"/>
      <c r="W133" s="81"/>
      <c r="X133" s="81"/>
      <c r="Y133" s="81"/>
      <c r="Z133" s="81"/>
    </row>
    <row r="134" spans="1:26" ht="14.25" customHeight="1" x14ac:dyDescent="0.25">
      <c r="A134" s="81"/>
      <c r="B134" s="81"/>
      <c r="C134" s="81"/>
      <c r="D134" s="81"/>
      <c r="E134" s="81"/>
      <c r="F134" s="81"/>
      <c r="G134" s="81"/>
      <c r="H134" s="81"/>
      <c r="I134" s="81"/>
      <c r="J134" s="81"/>
      <c r="K134" s="81"/>
      <c r="L134" s="81"/>
      <c r="M134" s="81"/>
      <c r="N134" s="81"/>
      <c r="O134" s="81"/>
      <c r="P134" s="81"/>
      <c r="Q134" s="81"/>
      <c r="R134" s="81"/>
      <c r="S134" s="81"/>
      <c r="T134" s="81"/>
      <c r="U134" s="81"/>
      <c r="V134" s="81"/>
      <c r="W134" s="81"/>
      <c r="X134" s="81"/>
      <c r="Y134" s="81"/>
      <c r="Z134" s="81"/>
    </row>
    <row r="135" spans="1:26" ht="14.25" customHeight="1" x14ac:dyDescent="0.25">
      <c r="A135" s="81"/>
      <c r="B135" s="81"/>
      <c r="C135" s="81"/>
      <c r="D135" s="81"/>
      <c r="E135" s="81"/>
      <c r="F135" s="81"/>
      <c r="G135" s="81"/>
      <c r="H135" s="81"/>
      <c r="I135" s="81"/>
      <c r="J135" s="81"/>
      <c r="K135" s="81"/>
      <c r="L135" s="81"/>
      <c r="M135" s="81"/>
      <c r="N135" s="81"/>
      <c r="O135" s="81"/>
      <c r="P135" s="81"/>
      <c r="Q135" s="81"/>
      <c r="R135" s="81"/>
      <c r="S135" s="81"/>
      <c r="T135" s="81"/>
      <c r="U135" s="81"/>
      <c r="V135" s="81"/>
      <c r="W135" s="81"/>
      <c r="X135" s="81"/>
      <c r="Y135" s="81"/>
      <c r="Z135" s="81"/>
    </row>
    <row r="136" spans="1:26" ht="14.25" customHeight="1" x14ac:dyDescent="0.25">
      <c r="A136" s="81"/>
      <c r="B136" s="81"/>
      <c r="C136" s="81"/>
      <c r="D136" s="81"/>
      <c r="E136" s="81"/>
      <c r="F136" s="81"/>
      <c r="G136" s="81"/>
      <c r="H136" s="81"/>
      <c r="I136" s="81"/>
      <c r="J136" s="81"/>
      <c r="K136" s="81"/>
      <c r="L136" s="81"/>
      <c r="M136" s="81"/>
      <c r="N136" s="81"/>
      <c r="O136" s="81"/>
      <c r="P136" s="81"/>
      <c r="Q136" s="81"/>
      <c r="R136" s="81"/>
      <c r="S136" s="81"/>
      <c r="T136" s="81"/>
      <c r="U136" s="81"/>
      <c r="V136" s="81"/>
      <c r="W136" s="81"/>
      <c r="X136" s="81"/>
      <c r="Y136" s="81"/>
      <c r="Z136" s="81"/>
    </row>
    <row r="137" spans="1:26" ht="14.25" customHeight="1" x14ac:dyDescent="0.25">
      <c r="A137" s="81"/>
      <c r="B137" s="81"/>
      <c r="C137" s="81"/>
      <c r="D137" s="81"/>
      <c r="E137" s="81"/>
      <c r="F137" s="81"/>
      <c r="G137" s="81"/>
      <c r="H137" s="81"/>
      <c r="I137" s="81"/>
      <c r="J137" s="81"/>
      <c r="K137" s="81"/>
      <c r="L137" s="81"/>
      <c r="M137" s="81"/>
      <c r="N137" s="81"/>
      <c r="O137" s="81"/>
      <c r="P137" s="81"/>
      <c r="Q137" s="81"/>
      <c r="R137" s="81"/>
      <c r="S137" s="81"/>
      <c r="T137" s="81"/>
      <c r="U137" s="81"/>
      <c r="V137" s="81"/>
      <c r="W137" s="81"/>
      <c r="X137" s="81"/>
      <c r="Y137" s="81"/>
      <c r="Z137" s="81"/>
    </row>
    <row r="138" spans="1:26" ht="14.25" customHeight="1" x14ac:dyDescent="0.25">
      <c r="A138" s="81"/>
      <c r="B138" s="81"/>
      <c r="C138" s="81"/>
      <c r="D138" s="81"/>
      <c r="E138" s="81"/>
      <c r="F138" s="81"/>
      <c r="G138" s="81"/>
      <c r="H138" s="81"/>
      <c r="I138" s="81"/>
      <c r="J138" s="81"/>
      <c r="K138" s="81"/>
      <c r="L138" s="81"/>
      <c r="M138" s="81"/>
      <c r="N138" s="81"/>
      <c r="O138" s="81"/>
      <c r="P138" s="81"/>
      <c r="Q138" s="81"/>
      <c r="R138" s="81"/>
      <c r="S138" s="81"/>
      <c r="T138" s="81"/>
      <c r="U138" s="81"/>
      <c r="V138" s="81"/>
      <c r="W138" s="81"/>
      <c r="X138" s="81"/>
      <c r="Y138" s="81"/>
      <c r="Z138" s="81"/>
    </row>
    <row r="139" spans="1:26" ht="14.25" customHeight="1" x14ac:dyDescent="0.25">
      <c r="A139" s="81"/>
      <c r="B139" s="81"/>
      <c r="C139" s="81"/>
      <c r="D139" s="81"/>
      <c r="E139" s="81"/>
      <c r="F139" s="81"/>
      <c r="G139" s="81"/>
      <c r="H139" s="81"/>
      <c r="I139" s="81"/>
      <c r="J139" s="81"/>
      <c r="K139" s="81"/>
      <c r="L139" s="81"/>
      <c r="M139" s="81"/>
      <c r="N139" s="81"/>
      <c r="O139" s="81"/>
      <c r="P139" s="81"/>
      <c r="Q139" s="81"/>
      <c r="R139" s="81"/>
      <c r="S139" s="81"/>
      <c r="T139" s="81"/>
      <c r="U139" s="81"/>
      <c r="V139" s="81"/>
      <c r="W139" s="81"/>
      <c r="X139" s="81"/>
      <c r="Y139" s="81"/>
      <c r="Z139" s="81"/>
    </row>
    <row r="140" spans="1:26" ht="14.25" customHeight="1" x14ac:dyDescent="0.25">
      <c r="A140" s="81"/>
      <c r="B140" s="81"/>
      <c r="C140" s="81"/>
      <c r="D140" s="81"/>
      <c r="E140" s="81"/>
      <c r="F140" s="81"/>
      <c r="G140" s="81"/>
      <c r="H140" s="81"/>
      <c r="I140" s="81"/>
      <c r="J140" s="81"/>
      <c r="K140" s="81"/>
      <c r="L140" s="81"/>
      <c r="M140" s="81"/>
      <c r="N140" s="81"/>
      <c r="O140" s="81"/>
      <c r="P140" s="81"/>
      <c r="Q140" s="81"/>
      <c r="R140" s="81"/>
      <c r="S140" s="81"/>
      <c r="T140" s="81"/>
      <c r="U140" s="81"/>
      <c r="V140" s="81"/>
      <c r="W140" s="81"/>
      <c r="X140" s="81"/>
      <c r="Y140" s="81"/>
      <c r="Z140" s="81"/>
    </row>
    <row r="141" spans="1:26" ht="14.25" customHeight="1" x14ac:dyDescent="0.25">
      <c r="A141" s="81"/>
      <c r="B141" s="81"/>
      <c r="C141" s="81"/>
      <c r="D141" s="81"/>
      <c r="E141" s="81"/>
      <c r="F141" s="81"/>
      <c r="G141" s="81"/>
      <c r="H141" s="81"/>
      <c r="I141" s="81"/>
      <c r="J141" s="81"/>
      <c r="K141" s="81"/>
      <c r="L141" s="81"/>
      <c r="M141" s="81"/>
      <c r="N141" s="81"/>
      <c r="O141" s="81"/>
      <c r="P141" s="81"/>
      <c r="Q141" s="81"/>
      <c r="R141" s="81"/>
      <c r="S141" s="81"/>
      <c r="T141" s="81"/>
      <c r="U141" s="81"/>
      <c r="V141" s="81"/>
      <c r="W141" s="81"/>
      <c r="X141" s="81"/>
      <c r="Y141" s="81"/>
      <c r="Z141" s="81"/>
    </row>
    <row r="142" spans="1:26" ht="14.25" customHeight="1" x14ac:dyDescent="0.25">
      <c r="A142" s="81"/>
      <c r="B142" s="81"/>
      <c r="C142" s="81"/>
      <c r="D142" s="81"/>
      <c r="E142" s="81"/>
      <c r="F142" s="81"/>
      <c r="G142" s="81"/>
      <c r="H142" s="81"/>
      <c r="I142" s="81"/>
      <c r="J142" s="81"/>
      <c r="K142" s="81"/>
      <c r="L142" s="81"/>
      <c r="M142" s="81"/>
      <c r="N142" s="81"/>
      <c r="O142" s="81"/>
      <c r="P142" s="81"/>
      <c r="Q142" s="81"/>
      <c r="R142" s="81"/>
      <c r="S142" s="81"/>
      <c r="T142" s="81"/>
      <c r="U142" s="81"/>
      <c r="V142" s="81"/>
      <c r="W142" s="81"/>
      <c r="X142" s="81"/>
      <c r="Y142" s="81"/>
      <c r="Z142" s="81"/>
    </row>
    <row r="143" spans="1:26" ht="14.25" customHeight="1" x14ac:dyDescent="0.25">
      <c r="A143" s="81"/>
      <c r="B143" s="81"/>
      <c r="C143" s="81"/>
      <c r="D143" s="81"/>
      <c r="E143" s="81"/>
      <c r="F143" s="81"/>
      <c r="G143" s="81"/>
      <c r="H143" s="81"/>
      <c r="I143" s="81"/>
      <c r="J143" s="81"/>
      <c r="K143" s="81"/>
      <c r="L143" s="81"/>
      <c r="M143" s="81"/>
      <c r="N143" s="81"/>
      <c r="O143" s="81"/>
      <c r="P143" s="81"/>
      <c r="Q143" s="81"/>
      <c r="R143" s="81"/>
      <c r="S143" s="81"/>
      <c r="T143" s="81"/>
      <c r="U143" s="81"/>
      <c r="V143" s="81"/>
      <c r="W143" s="81"/>
      <c r="X143" s="81"/>
      <c r="Y143" s="81"/>
      <c r="Z143" s="81"/>
    </row>
    <row r="144" spans="1:26" ht="14.25" customHeight="1" x14ac:dyDescent="0.25">
      <c r="A144" s="81"/>
      <c r="B144" s="81"/>
      <c r="C144" s="81"/>
      <c r="D144" s="81"/>
      <c r="E144" s="81"/>
      <c r="F144" s="81"/>
      <c r="G144" s="81"/>
      <c r="H144" s="81"/>
      <c r="I144" s="81"/>
      <c r="J144" s="81"/>
      <c r="K144" s="81"/>
      <c r="L144" s="81"/>
      <c r="M144" s="81"/>
      <c r="N144" s="81"/>
      <c r="O144" s="81"/>
      <c r="P144" s="81"/>
      <c r="Q144" s="81"/>
      <c r="R144" s="81"/>
      <c r="S144" s="81"/>
      <c r="T144" s="81"/>
      <c r="U144" s="81"/>
      <c r="V144" s="81"/>
      <c r="W144" s="81"/>
      <c r="X144" s="81"/>
      <c r="Y144" s="81"/>
      <c r="Z144" s="81"/>
    </row>
    <row r="145" spans="1:26" ht="14.25" customHeight="1" x14ac:dyDescent="0.25">
      <c r="A145" s="81"/>
      <c r="B145" s="81"/>
      <c r="C145" s="81"/>
      <c r="D145" s="81"/>
      <c r="E145" s="81"/>
      <c r="F145" s="81"/>
      <c r="G145" s="81"/>
      <c r="H145" s="81"/>
      <c r="I145" s="81"/>
      <c r="J145" s="81"/>
      <c r="K145" s="81"/>
      <c r="L145" s="81"/>
      <c r="M145" s="81"/>
      <c r="N145" s="81"/>
      <c r="O145" s="81"/>
      <c r="P145" s="81"/>
      <c r="Q145" s="81"/>
      <c r="R145" s="81"/>
      <c r="S145" s="81"/>
      <c r="T145" s="81"/>
      <c r="U145" s="81"/>
      <c r="V145" s="81"/>
      <c r="W145" s="81"/>
      <c r="X145" s="81"/>
      <c r="Y145" s="81"/>
      <c r="Z145" s="81"/>
    </row>
    <row r="146" spans="1:26" ht="14.25" customHeight="1" x14ac:dyDescent="0.25">
      <c r="A146" s="81"/>
      <c r="B146" s="81"/>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row>
    <row r="147" spans="1:26" ht="14.25" customHeight="1" x14ac:dyDescent="0.25">
      <c r="A147" s="81"/>
      <c r="B147" s="81"/>
      <c r="C147" s="81"/>
      <c r="D147" s="81"/>
      <c r="E147" s="81"/>
      <c r="F147" s="81"/>
      <c r="G147" s="81"/>
      <c r="H147" s="81"/>
      <c r="I147" s="81"/>
      <c r="J147" s="81"/>
      <c r="K147" s="81"/>
      <c r="L147" s="81"/>
      <c r="M147" s="81"/>
      <c r="N147" s="81"/>
      <c r="O147" s="81"/>
      <c r="P147" s="81"/>
      <c r="Q147" s="81"/>
      <c r="R147" s="81"/>
      <c r="S147" s="81"/>
      <c r="T147" s="81"/>
      <c r="U147" s="81"/>
      <c r="V147" s="81"/>
      <c r="W147" s="81"/>
      <c r="X147" s="81"/>
      <c r="Y147" s="81"/>
      <c r="Z147" s="81"/>
    </row>
    <row r="148" spans="1:26" ht="14.25" customHeight="1" x14ac:dyDescent="0.25">
      <c r="A148" s="81"/>
      <c r="B148" s="81"/>
      <c r="C148" s="81"/>
      <c r="D148" s="81"/>
      <c r="E148" s="81"/>
      <c r="F148" s="81"/>
      <c r="G148" s="81"/>
      <c r="H148" s="81"/>
      <c r="I148" s="81"/>
      <c r="J148" s="81"/>
      <c r="K148" s="81"/>
      <c r="L148" s="81"/>
      <c r="M148" s="81"/>
      <c r="N148" s="81"/>
      <c r="O148" s="81"/>
      <c r="P148" s="81"/>
      <c r="Q148" s="81"/>
      <c r="R148" s="81"/>
      <c r="S148" s="81"/>
      <c r="T148" s="81"/>
      <c r="U148" s="81"/>
      <c r="V148" s="81"/>
      <c r="W148" s="81"/>
      <c r="X148" s="81"/>
      <c r="Y148" s="81"/>
      <c r="Z148" s="81"/>
    </row>
    <row r="149" spans="1:26" ht="14.25" customHeight="1" x14ac:dyDescent="0.25">
      <c r="A149" s="81"/>
      <c r="B149" s="81"/>
      <c r="C149" s="81"/>
      <c r="D149" s="81"/>
      <c r="E149" s="81"/>
      <c r="F149" s="81"/>
      <c r="G149" s="81"/>
      <c r="H149" s="81"/>
      <c r="I149" s="81"/>
      <c r="J149" s="81"/>
      <c r="K149" s="81"/>
      <c r="L149" s="81"/>
      <c r="M149" s="81"/>
      <c r="N149" s="81"/>
      <c r="O149" s="81"/>
      <c r="P149" s="81"/>
      <c r="Q149" s="81"/>
      <c r="R149" s="81"/>
      <c r="S149" s="81"/>
      <c r="T149" s="81"/>
      <c r="U149" s="81"/>
      <c r="V149" s="81"/>
      <c r="W149" s="81"/>
      <c r="X149" s="81"/>
      <c r="Y149" s="81"/>
      <c r="Z149" s="81"/>
    </row>
    <row r="150" spans="1:26" ht="14.25" customHeight="1" x14ac:dyDescent="0.25">
      <c r="A150" s="81"/>
      <c r="B150" s="81"/>
      <c r="C150" s="81"/>
      <c r="D150" s="81"/>
      <c r="E150" s="81"/>
      <c r="F150" s="81"/>
      <c r="G150" s="81"/>
      <c r="H150" s="81"/>
      <c r="I150" s="81"/>
      <c r="J150" s="81"/>
      <c r="K150" s="81"/>
      <c r="L150" s="81"/>
      <c r="M150" s="81"/>
      <c r="N150" s="81"/>
      <c r="O150" s="81"/>
      <c r="P150" s="81"/>
      <c r="Q150" s="81"/>
      <c r="R150" s="81"/>
      <c r="S150" s="81"/>
      <c r="T150" s="81"/>
      <c r="U150" s="81"/>
      <c r="V150" s="81"/>
      <c r="W150" s="81"/>
      <c r="X150" s="81"/>
      <c r="Y150" s="81"/>
      <c r="Z150" s="81"/>
    </row>
    <row r="151" spans="1:26" ht="14.25" customHeight="1" x14ac:dyDescent="0.25">
      <c r="A151" s="81"/>
      <c r="B151" s="81"/>
      <c r="C151" s="81"/>
      <c r="D151" s="81"/>
      <c r="E151" s="81"/>
      <c r="F151" s="81"/>
      <c r="G151" s="81"/>
      <c r="H151" s="81"/>
      <c r="I151" s="81"/>
      <c r="J151" s="81"/>
      <c r="K151" s="81"/>
      <c r="L151" s="81"/>
      <c r="M151" s="81"/>
      <c r="N151" s="81"/>
      <c r="O151" s="81"/>
      <c r="P151" s="81"/>
      <c r="Q151" s="81"/>
      <c r="R151" s="81"/>
      <c r="S151" s="81"/>
      <c r="T151" s="81"/>
      <c r="U151" s="81"/>
      <c r="V151" s="81"/>
      <c r="W151" s="81"/>
      <c r="X151" s="81"/>
      <c r="Y151" s="81"/>
      <c r="Z151" s="81"/>
    </row>
    <row r="152" spans="1:26" ht="14.25" customHeight="1" x14ac:dyDescent="0.25">
      <c r="A152" s="81"/>
      <c r="B152" s="81"/>
      <c r="C152" s="81"/>
      <c r="D152" s="81"/>
      <c r="E152" s="81"/>
      <c r="F152" s="81"/>
      <c r="G152" s="81"/>
      <c r="H152" s="81"/>
      <c r="I152" s="81"/>
      <c r="J152" s="81"/>
      <c r="K152" s="81"/>
      <c r="L152" s="81"/>
      <c r="M152" s="81"/>
      <c r="N152" s="81"/>
      <c r="O152" s="81"/>
      <c r="P152" s="81"/>
      <c r="Q152" s="81"/>
      <c r="R152" s="81"/>
      <c r="S152" s="81"/>
      <c r="T152" s="81"/>
      <c r="U152" s="81"/>
      <c r="V152" s="81"/>
      <c r="W152" s="81"/>
      <c r="X152" s="81"/>
      <c r="Y152" s="81"/>
      <c r="Z152" s="81"/>
    </row>
    <row r="153" spans="1:26" ht="14.25" customHeight="1" x14ac:dyDescent="0.25">
      <c r="A153" s="81"/>
      <c r="B153" s="81"/>
      <c r="C153" s="81"/>
      <c r="D153" s="81"/>
      <c r="E153" s="81"/>
      <c r="F153" s="81"/>
      <c r="G153" s="81"/>
      <c r="H153" s="81"/>
      <c r="I153" s="81"/>
      <c r="J153" s="81"/>
      <c r="K153" s="81"/>
      <c r="L153" s="81"/>
      <c r="M153" s="81"/>
      <c r="N153" s="81"/>
      <c r="O153" s="81"/>
      <c r="P153" s="81"/>
      <c r="Q153" s="81"/>
      <c r="R153" s="81"/>
      <c r="S153" s="81"/>
      <c r="T153" s="81"/>
      <c r="U153" s="81"/>
      <c r="V153" s="81"/>
      <c r="W153" s="81"/>
      <c r="X153" s="81"/>
      <c r="Y153" s="81"/>
      <c r="Z153" s="81"/>
    </row>
    <row r="154" spans="1:26" ht="14.25" customHeight="1" x14ac:dyDescent="0.25">
      <c r="A154" s="81"/>
      <c r="B154" s="81"/>
      <c r="C154" s="81"/>
      <c r="D154" s="81"/>
      <c r="E154" s="81"/>
      <c r="F154" s="81"/>
      <c r="G154" s="81"/>
      <c r="H154" s="81"/>
      <c r="I154" s="81"/>
      <c r="J154" s="81"/>
      <c r="K154" s="81"/>
      <c r="L154" s="81"/>
      <c r="M154" s="81"/>
      <c r="N154" s="81"/>
      <c r="O154" s="81"/>
      <c r="P154" s="81"/>
      <c r="Q154" s="81"/>
      <c r="R154" s="81"/>
      <c r="S154" s="81"/>
      <c r="T154" s="81"/>
      <c r="U154" s="81"/>
      <c r="V154" s="81"/>
      <c r="W154" s="81"/>
      <c r="X154" s="81"/>
      <c r="Y154" s="81"/>
      <c r="Z154" s="81"/>
    </row>
    <row r="155" spans="1:26" ht="14.25" customHeight="1" x14ac:dyDescent="0.25">
      <c r="A155" s="81"/>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row>
    <row r="156" spans="1:26" ht="14.25" customHeight="1" x14ac:dyDescent="0.25">
      <c r="A156" s="81"/>
      <c r="B156" s="81"/>
      <c r="C156" s="81"/>
      <c r="D156" s="81"/>
      <c r="E156" s="81"/>
      <c r="F156" s="81"/>
      <c r="G156" s="81"/>
      <c r="H156" s="81"/>
      <c r="I156" s="81"/>
      <c r="J156" s="81"/>
      <c r="K156" s="81"/>
      <c r="L156" s="81"/>
      <c r="M156" s="81"/>
      <c r="N156" s="81"/>
      <c r="O156" s="81"/>
      <c r="P156" s="81"/>
      <c r="Q156" s="81"/>
      <c r="R156" s="81"/>
      <c r="S156" s="81"/>
      <c r="T156" s="81"/>
      <c r="U156" s="81"/>
      <c r="V156" s="81"/>
      <c r="W156" s="81"/>
      <c r="X156" s="81"/>
      <c r="Y156" s="81"/>
      <c r="Z156" s="81"/>
    </row>
    <row r="157" spans="1:26" ht="14.25" customHeight="1" x14ac:dyDescent="0.25">
      <c r="A157" s="81"/>
      <c r="B157" s="81"/>
      <c r="C157" s="81"/>
      <c r="D157" s="81"/>
      <c r="E157" s="81"/>
      <c r="F157" s="81"/>
      <c r="G157" s="81"/>
      <c r="H157" s="81"/>
      <c r="I157" s="81"/>
      <c r="J157" s="81"/>
      <c r="K157" s="81"/>
      <c r="L157" s="81"/>
      <c r="M157" s="81"/>
      <c r="N157" s="81"/>
      <c r="O157" s="81"/>
      <c r="P157" s="81"/>
      <c r="Q157" s="81"/>
      <c r="R157" s="81"/>
      <c r="S157" s="81"/>
      <c r="T157" s="81"/>
      <c r="U157" s="81"/>
      <c r="V157" s="81"/>
      <c r="W157" s="81"/>
      <c r="X157" s="81"/>
      <c r="Y157" s="81"/>
      <c r="Z157" s="81"/>
    </row>
    <row r="158" spans="1:26" ht="14.25" customHeight="1" x14ac:dyDescent="0.25">
      <c r="A158" s="81"/>
      <c r="B158" s="81"/>
      <c r="C158" s="81"/>
      <c r="D158" s="81"/>
      <c r="E158" s="81"/>
      <c r="F158" s="81"/>
      <c r="G158" s="81"/>
      <c r="H158" s="81"/>
      <c r="I158" s="81"/>
      <c r="J158" s="81"/>
      <c r="K158" s="81"/>
      <c r="L158" s="81"/>
      <c r="M158" s="81"/>
      <c r="N158" s="81"/>
      <c r="O158" s="81"/>
      <c r="P158" s="81"/>
      <c r="Q158" s="81"/>
      <c r="R158" s="81"/>
      <c r="S158" s="81"/>
      <c r="T158" s="81"/>
      <c r="U158" s="81"/>
      <c r="V158" s="81"/>
      <c r="W158" s="81"/>
      <c r="X158" s="81"/>
      <c r="Y158" s="81"/>
      <c r="Z158" s="81"/>
    </row>
    <row r="159" spans="1:26" ht="14.25" customHeight="1" x14ac:dyDescent="0.25">
      <c r="A159" s="81"/>
      <c r="B159" s="81"/>
      <c r="C159" s="81"/>
      <c r="D159" s="81"/>
      <c r="E159" s="81"/>
      <c r="F159" s="81"/>
      <c r="G159" s="81"/>
      <c r="H159" s="81"/>
      <c r="I159" s="81"/>
      <c r="J159" s="81"/>
      <c r="K159" s="81"/>
      <c r="L159" s="81"/>
      <c r="M159" s="81"/>
      <c r="N159" s="81"/>
      <c r="O159" s="81"/>
      <c r="P159" s="81"/>
      <c r="Q159" s="81"/>
      <c r="R159" s="81"/>
      <c r="S159" s="81"/>
      <c r="T159" s="81"/>
      <c r="U159" s="81"/>
      <c r="V159" s="81"/>
      <c r="W159" s="81"/>
      <c r="X159" s="81"/>
      <c r="Y159" s="81"/>
      <c r="Z159" s="81"/>
    </row>
    <row r="160" spans="1:26" ht="14.25" customHeight="1" x14ac:dyDescent="0.25">
      <c r="A160" s="81"/>
      <c r="B160" s="81"/>
      <c r="C160" s="81"/>
      <c r="D160" s="81"/>
      <c r="E160" s="81"/>
      <c r="F160" s="81"/>
      <c r="G160" s="81"/>
      <c r="H160" s="81"/>
      <c r="I160" s="81"/>
      <c r="J160" s="81"/>
      <c r="K160" s="81"/>
      <c r="L160" s="81"/>
      <c r="M160" s="81"/>
      <c r="N160" s="81"/>
      <c r="O160" s="81"/>
      <c r="P160" s="81"/>
      <c r="Q160" s="81"/>
      <c r="R160" s="81"/>
      <c r="S160" s="81"/>
      <c r="T160" s="81"/>
      <c r="U160" s="81"/>
      <c r="V160" s="81"/>
      <c r="W160" s="81"/>
      <c r="X160" s="81"/>
      <c r="Y160" s="81"/>
      <c r="Z160" s="81"/>
    </row>
    <row r="161" spans="1:26" ht="14.25" customHeight="1" x14ac:dyDescent="0.25">
      <c r="A161" s="81"/>
      <c r="B161" s="81"/>
      <c r="C161" s="81"/>
      <c r="D161" s="81"/>
      <c r="E161" s="81"/>
      <c r="F161" s="81"/>
      <c r="G161" s="81"/>
      <c r="H161" s="81"/>
      <c r="I161" s="81"/>
      <c r="J161" s="81"/>
      <c r="K161" s="81"/>
      <c r="L161" s="81"/>
      <c r="M161" s="81"/>
      <c r="N161" s="81"/>
      <c r="O161" s="81"/>
      <c r="P161" s="81"/>
      <c r="Q161" s="81"/>
      <c r="R161" s="81"/>
      <c r="S161" s="81"/>
      <c r="T161" s="81"/>
      <c r="U161" s="81"/>
      <c r="V161" s="81"/>
      <c r="W161" s="81"/>
      <c r="X161" s="81"/>
      <c r="Y161" s="81"/>
      <c r="Z161" s="81"/>
    </row>
    <row r="162" spans="1:26" ht="14.25" customHeight="1" x14ac:dyDescent="0.25">
      <c r="A162" s="81"/>
      <c r="B162" s="81"/>
      <c r="C162" s="81"/>
      <c r="D162" s="81"/>
      <c r="E162" s="81"/>
      <c r="F162" s="81"/>
      <c r="G162" s="81"/>
      <c r="H162" s="81"/>
      <c r="I162" s="81"/>
      <c r="J162" s="81"/>
      <c r="K162" s="81"/>
      <c r="L162" s="81"/>
      <c r="M162" s="81"/>
      <c r="N162" s="81"/>
      <c r="O162" s="81"/>
      <c r="P162" s="81"/>
      <c r="Q162" s="81"/>
      <c r="R162" s="81"/>
      <c r="S162" s="81"/>
      <c r="T162" s="81"/>
      <c r="U162" s="81"/>
      <c r="V162" s="81"/>
      <c r="W162" s="81"/>
      <c r="X162" s="81"/>
      <c r="Y162" s="81"/>
      <c r="Z162" s="81"/>
    </row>
    <row r="163" spans="1:26" ht="14.25" customHeight="1" x14ac:dyDescent="0.25">
      <c r="A163" s="81"/>
      <c r="B163" s="81"/>
      <c r="C163" s="81"/>
      <c r="D163" s="81"/>
      <c r="E163" s="81"/>
      <c r="F163" s="81"/>
      <c r="G163" s="81"/>
      <c r="H163" s="81"/>
      <c r="I163" s="81"/>
      <c r="J163" s="81"/>
      <c r="K163" s="81"/>
      <c r="L163" s="81"/>
      <c r="M163" s="81"/>
      <c r="N163" s="81"/>
      <c r="O163" s="81"/>
      <c r="P163" s="81"/>
      <c r="Q163" s="81"/>
      <c r="R163" s="81"/>
      <c r="S163" s="81"/>
      <c r="T163" s="81"/>
      <c r="U163" s="81"/>
      <c r="V163" s="81"/>
      <c r="W163" s="81"/>
      <c r="X163" s="81"/>
      <c r="Y163" s="81"/>
      <c r="Z163" s="81"/>
    </row>
    <row r="164" spans="1:26" ht="14.25" customHeight="1" x14ac:dyDescent="0.25">
      <c r="A164" s="81"/>
      <c r="B164" s="81"/>
      <c r="C164" s="81"/>
      <c r="D164" s="81"/>
      <c r="E164" s="81"/>
      <c r="F164" s="81"/>
      <c r="G164" s="81"/>
      <c r="H164" s="81"/>
      <c r="I164" s="81"/>
      <c r="J164" s="81"/>
      <c r="K164" s="81"/>
      <c r="L164" s="81"/>
      <c r="M164" s="81"/>
      <c r="N164" s="81"/>
      <c r="O164" s="81"/>
      <c r="P164" s="81"/>
      <c r="Q164" s="81"/>
      <c r="R164" s="81"/>
      <c r="S164" s="81"/>
      <c r="T164" s="81"/>
      <c r="U164" s="81"/>
      <c r="V164" s="81"/>
      <c r="W164" s="81"/>
      <c r="X164" s="81"/>
      <c r="Y164" s="81"/>
      <c r="Z164" s="81"/>
    </row>
    <row r="165" spans="1:26" ht="14.25" customHeight="1" x14ac:dyDescent="0.25">
      <c r="A165" s="81"/>
      <c r="B165" s="81"/>
      <c r="C165" s="81"/>
      <c r="D165" s="81"/>
      <c r="E165" s="81"/>
      <c r="F165" s="81"/>
      <c r="G165" s="81"/>
      <c r="H165" s="81"/>
      <c r="I165" s="81"/>
      <c r="J165" s="81"/>
      <c r="K165" s="81"/>
      <c r="L165" s="81"/>
      <c r="M165" s="81"/>
      <c r="N165" s="81"/>
      <c r="O165" s="81"/>
      <c r="P165" s="81"/>
      <c r="Q165" s="81"/>
      <c r="R165" s="81"/>
      <c r="S165" s="81"/>
      <c r="T165" s="81"/>
      <c r="U165" s="81"/>
      <c r="V165" s="81"/>
      <c r="W165" s="81"/>
      <c r="X165" s="81"/>
      <c r="Y165" s="81"/>
      <c r="Z165" s="81"/>
    </row>
    <row r="166" spans="1:26" ht="14.25" customHeight="1" x14ac:dyDescent="0.25">
      <c r="A166" s="81"/>
      <c r="B166" s="81"/>
      <c r="C166" s="81"/>
      <c r="D166" s="81"/>
      <c r="E166" s="81"/>
      <c r="F166" s="81"/>
      <c r="G166" s="81"/>
      <c r="H166" s="81"/>
      <c r="I166" s="81"/>
      <c r="J166" s="81"/>
      <c r="K166" s="81"/>
      <c r="L166" s="81"/>
      <c r="M166" s="81"/>
      <c r="N166" s="81"/>
      <c r="O166" s="81"/>
      <c r="P166" s="81"/>
      <c r="Q166" s="81"/>
      <c r="R166" s="81"/>
      <c r="S166" s="81"/>
      <c r="T166" s="81"/>
      <c r="U166" s="81"/>
      <c r="V166" s="81"/>
      <c r="W166" s="81"/>
      <c r="X166" s="81"/>
      <c r="Y166" s="81"/>
      <c r="Z166" s="81"/>
    </row>
    <row r="167" spans="1:26" ht="14.25" customHeight="1" x14ac:dyDescent="0.25">
      <c r="A167" s="81"/>
      <c r="B167" s="81"/>
      <c r="C167" s="81"/>
      <c r="D167" s="81"/>
      <c r="E167" s="81"/>
      <c r="F167" s="81"/>
      <c r="G167" s="81"/>
      <c r="H167" s="81"/>
      <c r="I167" s="81"/>
      <c r="J167" s="81"/>
      <c r="K167" s="81"/>
      <c r="L167" s="81"/>
      <c r="M167" s="81"/>
      <c r="N167" s="81"/>
      <c r="O167" s="81"/>
      <c r="P167" s="81"/>
      <c r="Q167" s="81"/>
      <c r="R167" s="81"/>
      <c r="S167" s="81"/>
      <c r="T167" s="81"/>
      <c r="U167" s="81"/>
      <c r="V167" s="81"/>
      <c r="W167" s="81"/>
      <c r="X167" s="81"/>
      <c r="Y167" s="81"/>
      <c r="Z167" s="81"/>
    </row>
    <row r="168" spans="1:26" ht="14.25" customHeight="1" x14ac:dyDescent="0.25">
      <c r="A168" s="81"/>
      <c r="B168" s="81"/>
      <c r="C168" s="81"/>
      <c r="D168" s="81"/>
      <c r="E168" s="81"/>
      <c r="F168" s="81"/>
      <c r="G168" s="81"/>
      <c r="H168" s="81"/>
      <c r="I168" s="81"/>
      <c r="J168" s="81"/>
      <c r="K168" s="81"/>
      <c r="L168" s="81"/>
      <c r="M168" s="81"/>
      <c r="N168" s="81"/>
      <c r="O168" s="81"/>
      <c r="P168" s="81"/>
      <c r="Q168" s="81"/>
      <c r="R168" s="81"/>
      <c r="S168" s="81"/>
      <c r="T168" s="81"/>
      <c r="U168" s="81"/>
      <c r="V168" s="81"/>
      <c r="W168" s="81"/>
      <c r="X168" s="81"/>
      <c r="Y168" s="81"/>
      <c r="Z168" s="81"/>
    </row>
    <row r="169" spans="1:26" ht="14.25" customHeight="1" x14ac:dyDescent="0.25">
      <c r="A169" s="81"/>
      <c r="B169" s="81"/>
      <c r="C169" s="81"/>
      <c r="D169" s="81"/>
      <c r="E169" s="81"/>
      <c r="F169" s="81"/>
      <c r="G169" s="81"/>
      <c r="H169" s="81"/>
      <c r="I169" s="81"/>
      <c r="J169" s="81"/>
      <c r="K169" s="81"/>
      <c r="L169" s="81"/>
      <c r="M169" s="81"/>
      <c r="N169" s="81"/>
      <c r="O169" s="81"/>
      <c r="P169" s="81"/>
      <c r="Q169" s="81"/>
      <c r="R169" s="81"/>
      <c r="S169" s="81"/>
      <c r="T169" s="81"/>
      <c r="U169" s="81"/>
      <c r="V169" s="81"/>
      <c r="W169" s="81"/>
      <c r="X169" s="81"/>
      <c r="Y169" s="81"/>
      <c r="Z169" s="81"/>
    </row>
    <row r="170" spans="1:26" ht="14.25" customHeight="1" x14ac:dyDescent="0.25">
      <c r="A170" s="81"/>
      <c r="B170" s="81"/>
      <c r="C170" s="81"/>
      <c r="D170" s="81"/>
      <c r="E170" s="81"/>
      <c r="F170" s="81"/>
      <c r="G170" s="81"/>
      <c r="H170" s="81"/>
      <c r="I170" s="81"/>
      <c r="J170" s="81"/>
      <c r="K170" s="81"/>
      <c r="L170" s="81"/>
      <c r="M170" s="81"/>
      <c r="N170" s="81"/>
      <c r="O170" s="81"/>
      <c r="P170" s="81"/>
      <c r="Q170" s="81"/>
      <c r="R170" s="81"/>
      <c r="S170" s="81"/>
      <c r="T170" s="81"/>
      <c r="U170" s="81"/>
      <c r="V170" s="81"/>
      <c r="W170" s="81"/>
      <c r="X170" s="81"/>
      <c r="Y170" s="81"/>
      <c r="Z170" s="81"/>
    </row>
    <row r="171" spans="1:26" ht="14.25" customHeight="1" x14ac:dyDescent="0.25">
      <c r="A171" s="81"/>
      <c r="B171" s="81"/>
      <c r="C171" s="81"/>
      <c r="D171" s="81"/>
      <c r="E171" s="81"/>
      <c r="F171" s="81"/>
      <c r="G171" s="81"/>
      <c r="H171" s="81"/>
      <c r="I171" s="81"/>
      <c r="J171" s="81"/>
      <c r="K171" s="81"/>
      <c r="L171" s="81"/>
      <c r="M171" s="81"/>
      <c r="N171" s="81"/>
      <c r="O171" s="81"/>
      <c r="P171" s="81"/>
      <c r="Q171" s="81"/>
      <c r="R171" s="81"/>
      <c r="S171" s="81"/>
      <c r="T171" s="81"/>
      <c r="U171" s="81"/>
      <c r="V171" s="81"/>
      <c r="W171" s="81"/>
      <c r="X171" s="81"/>
      <c r="Y171" s="81"/>
      <c r="Z171" s="81"/>
    </row>
    <row r="172" spans="1:26" ht="14.25" customHeight="1" x14ac:dyDescent="0.25">
      <c r="A172" s="81"/>
      <c r="B172" s="81"/>
      <c r="C172" s="81"/>
      <c r="D172" s="81"/>
      <c r="E172" s="81"/>
      <c r="F172" s="81"/>
      <c r="G172" s="81"/>
      <c r="H172" s="81"/>
      <c r="I172" s="81"/>
      <c r="J172" s="81"/>
      <c r="K172" s="81"/>
      <c r="L172" s="81"/>
      <c r="M172" s="81"/>
      <c r="N172" s="81"/>
      <c r="O172" s="81"/>
      <c r="P172" s="81"/>
      <c r="Q172" s="81"/>
      <c r="R172" s="81"/>
      <c r="S172" s="81"/>
      <c r="T172" s="81"/>
      <c r="U172" s="81"/>
      <c r="V172" s="81"/>
      <c r="W172" s="81"/>
      <c r="X172" s="81"/>
      <c r="Y172" s="81"/>
      <c r="Z172" s="81"/>
    </row>
    <row r="173" spans="1:26" ht="14.25" customHeight="1" x14ac:dyDescent="0.25">
      <c r="A173" s="81"/>
      <c r="B173" s="81"/>
      <c r="C173" s="81"/>
      <c r="D173" s="81"/>
      <c r="E173" s="81"/>
      <c r="F173" s="81"/>
      <c r="G173" s="81"/>
      <c r="H173" s="81"/>
      <c r="I173" s="81"/>
      <c r="J173" s="81"/>
      <c r="K173" s="81"/>
      <c r="L173" s="81"/>
      <c r="M173" s="81"/>
      <c r="N173" s="81"/>
      <c r="O173" s="81"/>
      <c r="P173" s="81"/>
      <c r="Q173" s="81"/>
      <c r="R173" s="81"/>
      <c r="S173" s="81"/>
      <c r="T173" s="81"/>
      <c r="U173" s="81"/>
      <c r="V173" s="81"/>
      <c r="W173" s="81"/>
      <c r="X173" s="81"/>
      <c r="Y173" s="81"/>
      <c r="Z173" s="81"/>
    </row>
    <row r="174" spans="1:26" ht="14.25" customHeight="1" x14ac:dyDescent="0.25">
      <c r="A174" s="81"/>
      <c r="B174" s="81"/>
      <c r="C174" s="81"/>
      <c r="D174" s="81"/>
      <c r="E174" s="81"/>
      <c r="F174" s="81"/>
      <c r="G174" s="81"/>
      <c r="H174" s="81"/>
      <c r="I174" s="81"/>
      <c r="J174" s="81"/>
      <c r="K174" s="81"/>
      <c r="L174" s="81"/>
      <c r="M174" s="81"/>
      <c r="N174" s="81"/>
      <c r="O174" s="81"/>
      <c r="P174" s="81"/>
      <c r="Q174" s="81"/>
      <c r="R174" s="81"/>
      <c r="S174" s="81"/>
      <c r="T174" s="81"/>
      <c r="U174" s="81"/>
      <c r="V174" s="81"/>
      <c r="W174" s="81"/>
      <c r="X174" s="81"/>
      <c r="Y174" s="81"/>
      <c r="Z174" s="81"/>
    </row>
    <row r="175" spans="1:26" ht="14.25" customHeight="1" x14ac:dyDescent="0.25">
      <c r="A175" s="81"/>
      <c r="B175" s="81"/>
      <c r="C175" s="81"/>
      <c r="D175" s="81"/>
      <c r="E175" s="81"/>
      <c r="F175" s="81"/>
      <c r="G175" s="81"/>
      <c r="H175" s="81"/>
      <c r="I175" s="81"/>
      <c r="J175" s="81"/>
      <c r="K175" s="81"/>
      <c r="L175" s="81"/>
      <c r="M175" s="81"/>
      <c r="N175" s="81"/>
      <c r="O175" s="81"/>
      <c r="P175" s="81"/>
      <c r="Q175" s="81"/>
      <c r="R175" s="81"/>
      <c r="S175" s="81"/>
      <c r="T175" s="81"/>
      <c r="U175" s="81"/>
      <c r="V175" s="81"/>
      <c r="W175" s="81"/>
      <c r="X175" s="81"/>
      <c r="Y175" s="81"/>
      <c r="Z175" s="81"/>
    </row>
    <row r="176" spans="1:26" ht="14.25" customHeight="1" x14ac:dyDescent="0.25">
      <c r="A176" s="81"/>
      <c r="B176" s="81"/>
      <c r="C176" s="81"/>
      <c r="D176" s="81"/>
      <c r="E176" s="81"/>
      <c r="F176" s="81"/>
      <c r="G176" s="81"/>
      <c r="H176" s="81"/>
      <c r="I176" s="81"/>
      <c r="J176" s="81"/>
      <c r="K176" s="81"/>
      <c r="L176" s="81"/>
      <c r="M176" s="81"/>
      <c r="N176" s="81"/>
      <c r="O176" s="81"/>
      <c r="P176" s="81"/>
      <c r="Q176" s="81"/>
      <c r="R176" s="81"/>
      <c r="S176" s="81"/>
      <c r="T176" s="81"/>
      <c r="U176" s="81"/>
      <c r="V176" s="81"/>
      <c r="W176" s="81"/>
      <c r="X176" s="81"/>
      <c r="Y176" s="81"/>
      <c r="Z176" s="81"/>
    </row>
    <row r="177" spans="1:26" ht="14.25" customHeight="1" x14ac:dyDescent="0.25">
      <c r="A177" s="81"/>
      <c r="B177" s="81"/>
      <c r="C177" s="81"/>
      <c r="D177" s="81"/>
      <c r="E177" s="81"/>
      <c r="F177" s="81"/>
      <c r="G177" s="81"/>
      <c r="H177" s="81"/>
      <c r="I177" s="81"/>
      <c r="J177" s="81"/>
      <c r="K177" s="81"/>
      <c r="L177" s="81"/>
      <c r="M177" s="81"/>
      <c r="N177" s="81"/>
      <c r="O177" s="81"/>
      <c r="P177" s="81"/>
      <c r="Q177" s="81"/>
      <c r="R177" s="81"/>
      <c r="S177" s="81"/>
      <c r="T177" s="81"/>
      <c r="U177" s="81"/>
      <c r="V177" s="81"/>
      <c r="W177" s="81"/>
      <c r="X177" s="81"/>
      <c r="Y177" s="81"/>
      <c r="Z177" s="81"/>
    </row>
    <row r="178" spans="1:26" ht="14.25" customHeight="1" x14ac:dyDescent="0.25">
      <c r="A178" s="81"/>
      <c r="B178" s="81"/>
      <c r="C178" s="81"/>
      <c r="D178" s="81"/>
      <c r="E178" s="81"/>
      <c r="F178" s="81"/>
      <c r="G178" s="81"/>
      <c r="H178" s="81"/>
      <c r="I178" s="81"/>
      <c r="J178" s="81"/>
      <c r="K178" s="81"/>
      <c r="L178" s="81"/>
      <c r="M178" s="81"/>
      <c r="N178" s="81"/>
      <c r="O178" s="81"/>
      <c r="P178" s="81"/>
      <c r="Q178" s="81"/>
      <c r="R178" s="81"/>
      <c r="S178" s="81"/>
      <c r="T178" s="81"/>
      <c r="U178" s="81"/>
      <c r="V178" s="81"/>
      <c r="W178" s="81"/>
      <c r="X178" s="81"/>
      <c r="Y178" s="81"/>
      <c r="Z178" s="81"/>
    </row>
    <row r="179" spans="1:26" ht="14.25" customHeight="1" x14ac:dyDescent="0.25">
      <c r="A179" s="81"/>
      <c r="B179" s="81"/>
      <c r="C179" s="81"/>
      <c r="D179" s="81"/>
      <c r="E179" s="81"/>
      <c r="F179" s="81"/>
      <c r="G179" s="81"/>
      <c r="H179" s="81"/>
      <c r="I179" s="81"/>
      <c r="J179" s="81"/>
      <c r="K179" s="81"/>
      <c r="L179" s="81"/>
      <c r="M179" s="81"/>
      <c r="N179" s="81"/>
      <c r="O179" s="81"/>
      <c r="P179" s="81"/>
      <c r="Q179" s="81"/>
      <c r="R179" s="81"/>
      <c r="S179" s="81"/>
      <c r="T179" s="81"/>
      <c r="U179" s="81"/>
      <c r="V179" s="81"/>
      <c r="W179" s="81"/>
      <c r="X179" s="81"/>
      <c r="Y179" s="81"/>
      <c r="Z179" s="81"/>
    </row>
    <row r="180" spans="1:26" ht="14.25" customHeight="1" x14ac:dyDescent="0.25">
      <c r="A180" s="81"/>
      <c r="B180" s="81"/>
      <c r="C180" s="81"/>
      <c r="D180" s="81"/>
      <c r="E180" s="81"/>
      <c r="F180" s="81"/>
      <c r="G180" s="81"/>
      <c r="H180" s="81"/>
      <c r="I180" s="81"/>
      <c r="J180" s="81"/>
      <c r="K180" s="81"/>
      <c r="L180" s="81"/>
      <c r="M180" s="81"/>
      <c r="N180" s="81"/>
      <c r="O180" s="81"/>
      <c r="P180" s="81"/>
      <c r="Q180" s="81"/>
      <c r="R180" s="81"/>
      <c r="S180" s="81"/>
      <c r="T180" s="81"/>
      <c r="U180" s="81"/>
      <c r="V180" s="81"/>
      <c r="W180" s="81"/>
      <c r="X180" s="81"/>
      <c r="Y180" s="81"/>
      <c r="Z180" s="81"/>
    </row>
    <row r="181" spans="1:26" ht="14.25" customHeight="1" x14ac:dyDescent="0.25">
      <c r="A181" s="81"/>
      <c r="B181" s="81"/>
      <c r="C181" s="81"/>
      <c r="D181" s="81"/>
      <c r="E181" s="81"/>
      <c r="F181" s="81"/>
      <c r="G181" s="81"/>
      <c r="H181" s="81"/>
      <c r="I181" s="81"/>
      <c r="J181" s="81"/>
      <c r="K181" s="81"/>
      <c r="L181" s="81"/>
      <c r="M181" s="81"/>
      <c r="N181" s="81"/>
      <c r="O181" s="81"/>
      <c r="P181" s="81"/>
      <c r="Q181" s="81"/>
      <c r="R181" s="81"/>
      <c r="S181" s="81"/>
      <c r="T181" s="81"/>
      <c r="U181" s="81"/>
      <c r="V181" s="81"/>
      <c r="W181" s="81"/>
      <c r="X181" s="81"/>
      <c r="Y181" s="81"/>
      <c r="Z181" s="81"/>
    </row>
    <row r="182" spans="1:26" ht="14.25" customHeight="1" x14ac:dyDescent="0.25">
      <c r="A182" s="81"/>
      <c r="B182" s="81"/>
      <c r="C182" s="81"/>
      <c r="D182" s="81"/>
      <c r="E182" s="81"/>
      <c r="F182" s="81"/>
      <c r="G182" s="81"/>
      <c r="H182" s="81"/>
      <c r="I182" s="81"/>
      <c r="J182" s="81"/>
      <c r="K182" s="81"/>
      <c r="L182" s="81"/>
      <c r="M182" s="81"/>
      <c r="N182" s="81"/>
      <c r="O182" s="81"/>
      <c r="P182" s="81"/>
      <c r="Q182" s="81"/>
      <c r="R182" s="81"/>
      <c r="S182" s="81"/>
      <c r="T182" s="81"/>
      <c r="U182" s="81"/>
      <c r="V182" s="81"/>
      <c r="W182" s="81"/>
      <c r="X182" s="81"/>
      <c r="Y182" s="81"/>
      <c r="Z182" s="81"/>
    </row>
    <row r="183" spans="1:26" ht="14.25" customHeight="1" x14ac:dyDescent="0.25">
      <c r="A183" s="81"/>
      <c r="B183" s="81"/>
      <c r="C183" s="81"/>
      <c r="D183" s="81"/>
      <c r="E183" s="81"/>
      <c r="F183" s="81"/>
      <c r="G183" s="81"/>
      <c r="H183" s="81"/>
      <c r="I183" s="81"/>
      <c r="J183" s="81"/>
      <c r="K183" s="81"/>
      <c r="L183" s="81"/>
      <c r="M183" s="81"/>
      <c r="N183" s="81"/>
      <c r="O183" s="81"/>
      <c r="P183" s="81"/>
      <c r="Q183" s="81"/>
      <c r="R183" s="81"/>
      <c r="S183" s="81"/>
      <c r="T183" s="81"/>
      <c r="U183" s="81"/>
      <c r="V183" s="81"/>
      <c r="W183" s="81"/>
      <c r="X183" s="81"/>
      <c r="Y183" s="81"/>
      <c r="Z183" s="81"/>
    </row>
    <row r="184" spans="1:26" ht="14.25" customHeight="1" x14ac:dyDescent="0.25">
      <c r="A184" s="81"/>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row>
    <row r="185" spans="1:26" ht="14.25" customHeight="1" x14ac:dyDescent="0.25">
      <c r="A185" s="81"/>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row>
    <row r="186" spans="1:26" ht="14.25" customHeight="1" x14ac:dyDescent="0.25">
      <c r="A186" s="81"/>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row>
    <row r="187" spans="1:26" ht="14.25" customHeight="1" x14ac:dyDescent="0.25">
      <c r="A187" s="81"/>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1"/>
    </row>
    <row r="188" spans="1:26" ht="14.25" customHeight="1" x14ac:dyDescent="0.25">
      <c r="A188" s="81"/>
      <c r="B188" s="81"/>
      <c r="C188" s="81"/>
      <c r="D188" s="81"/>
      <c r="E188" s="81"/>
      <c r="F188" s="81"/>
      <c r="G188" s="81"/>
      <c r="H188" s="81"/>
      <c r="I188" s="81"/>
      <c r="J188" s="81"/>
      <c r="K188" s="81"/>
      <c r="L188" s="81"/>
      <c r="M188" s="81"/>
      <c r="N188" s="81"/>
      <c r="O188" s="81"/>
      <c r="P188" s="81"/>
      <c r="Q188" s="81"/>
      <c r="R188" s="81"/>
      <c r="S188" s="81"/>
      <c r="T188" s="81"/>
      <c r="U188" s="81"/>
      <c r="V188" s="81"/>
      <c r="W188" s="81"/>
      <c r="X188" s="81"/>
      <c r="Y188" s="81"/>
      <c r="Z188" s="81"/>
    </row>
    <row r="189" spans="1:26" ht="14.25" customHeight="1" x14ac:dyDescent="0.25">
      <c r="A189" s="81"/>
      <c r="B189" s="81"/>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row>
    <row r="190" spans="1:26" ht="14.25" customHeight="1" x14ac:dyDescent="0.25">
      <c r="A190" s="81"/>
      <c r="B190" s="81"/>
      <c r="C190" s="81"/>
      <c r="D190" s="81"/>
      <c r="E190" s="81"/>
      <c r="F190" s="81"/>
      <c r="G190" s="81"/>
      <c r="H190" s="81"/>
      <c r="I190" s="81"/>
      <c r="J190" s="81"/>
      <c r="K190" s="81"/>
      <c r="L190" s="81"/>
      <c r="M190" s="81"/>
      <c r="N190" s="81"/>
      <c r="O190" s="81"/>
      <c r="P190" s="81"/>
      <c r="Q190" s="81"/>
      <c r="R190" s="81"/>
      <c r="S190" s="81"/>
      <c r="T190" s="81"/>
      <c r="U190" s="81"/>
      <c r="V190" s="81"/>
      <c r="W190" s="81"/>
      <c r="X190" s="81"/>
      <c r="Y190" s="81"/>
      <c r="Z190" s="81"/>
    </row>
    <row r="191" spans="1:26" ht="14.25" customHeight="1" x14ac:dyDescent="0.25">
      <c r="A191" s="81"/>
      <c r="B191" s="81"/>
      <c r="C191" s="81"/>
      <c r="D191" s="81"/>
      <c r="E191" s="81"/>
      <c r="F191" s="81"/>
      <c r="G191" s="81"/>
      <c r="H191" s="81"/>
      <c r="I191" s="81"/>
      <c r="J191" s="81"/>
      <c r="K191" s="81"/>
      <c r="L191" s="81"/>
      <c r="M191" s="81"/>
      <c r="N191" s="81"/>
      <c r="O191" s="81"/>
      <c r="P191" s="81"/>
      <c r="Q191" s="81"/>
      <c r="R191" s="81"/>
      <c r="S191" s="81"/>
      <c r="T191" s="81"/>
      <c r="U191" s="81"/>
      <c r="V191" s="81"/>
      <c r="W191" s="81"/>
      <c r="X191" s="81"/>
      <c r="Y191" s="81"/>
      <c r="Z191" s="81"/>
    </row>
    <row r="192" spans="1:26" ht="14.25" customHeight="1" x14ac:dyDescent="0.25">
      <c r="A192" s="81"/>
      <c r="B192" s="81"/>
      <c r="C192" s="81"/>
      <c r="D192" s="81"/>
      <c r="E192" s="81"/>
      <c r="F192" s="81"/>
      <c r="G192" s="81"/>
      <c r="H192" s="81"/>
      <c r="I192" s="81"/>
      <c r="J192" s="81"/>
      <c r="K192" s="81"/>
      <c r="L192" s="81"/>
      <c r="M192" s="81"/>
      <c r="N192" s="81"/>
      <c r="O192" s="81"/>
      <c r="P192" s="81"/>
      <c r="Q192" s="81"/>
      <c r="R192" s="81"/>
      <c r="S192" s="81"/>
      <c r="T192" s="81"/>
      <c r="U192" s="81"/>
      <c r="V192" s="81"/>
      <c r="W192" s="81"/>
      <c r="X192" s="81"/>
      <c r="Y192" s="81"/>
      <c r="Z192" s="81"/>
    </row>
    <row r="193" spans="1:26" ht="14.25" customHeight="1" x14ac:dyDescent="0.25">
      <c r="A193" s="81"/>
      <c r="B193" s="81"/>
      <c r="C193" s="81"/>
      <c r="D193" s="81"/>
      <c r="E193" s="81"/>
      <c r="F193" s="81"/>
      <c r="G193" s="81"/>
      <c r="H193" s="81"/>
      <c r="I193" s="81"/>
      <c r="J193" s="81"/>
      <c r="K193" s="81"/>
      <c r="L193" s="81"/>
      <c r="M193" s="81"/>
      <c r="N193" s="81"/>
      <c r="O193" s="81"/>
      <c r="P193" s="81"/>
      <c r="Q193" s="81"/>
      <c r="R193" s="81"/>
      <c r="S193" s="81"/>
      <c r="T193" s="81"/>
      <c r="U193" s="81"/>
      <c r="V193" s="81"/>
      <c r="W193" s="81"/>
      <c r="X193" s="81"/>
      <c r="Y193" s="81"/>
      <c r="Z193" s="81"/>
    </row>
    <row r="194" spans="1:26" ht="14.25" customHeight="1" x14ac:dyDescent="0.25">
      <c r="A194" s="81"/>
      <c r="B194" s="81"/>
      <c r="C194" s="81"/>
      <c r="D194" s="81"/>
      <c r="E194" s="81"/>
      <c r="F194" s="81"/>
      <c r="G194" s="81"/>
      <c r="H194" s="81"/>
      <c r="I194" s="81"/>
      <c r="J194" s="81"/>
      <c r="K194" s="81"/>
      <c r="L194" s="81"/>
      <c r="M194" s="81"/>
      <c r="N194" s="81"/>
      <c r="O194" s="81"/>
      <c r="P194" s="81"/>
      <c r="Q194" s="81"/>
      <c r="R194" s="81"/>
      <c r="S194" s="81"/>
      <c r="T194" s="81"/>
      <c r="U194" s="81"/>
      <c r="V194" s="81"/>
      <c r="W194" s="81"/>
      <c r="X194" s="81"/>
      <c r="Y194" s="81"/>
      <c r="Z194" s="81"/>
    </row>
    <row r="195" spans="1:26" ht="14.25" customHeight="1" x14ac:dyDescent="0.25">
      <c r="A195" s="81"/>
      <c r="B195" s="81"/>
      <c r="C195" s="81"/>
      <c r="D195" s="81"/>
      <c r="E195" s="81"/>
      <c r="F195" s="81"/>
      <c r="G195" s="81"/>
      <c r="H195" s="81"/>
      <c r="I195" s="81"/>
      <c r="J195" s="81"/>
      <c r="K195" s="81"/>
      <c r="L195" s="81"/>
      <c r="M195" s="81"/>
      <c r="N195" s="81"/>
      <c r="O195" s="81"/>
      <c r="P195" s="81"/>
      <c r="Q195" s="81"/>
      <c r="R195" s="81"/>
      <c r="S195" s="81"/>
      <c r="T195" s="81"/>
      <c r="U195" s="81"/>
      <c r="V195" s="81"/>
      <c r="W195" s="81"/>
      <c r="X195" s="81"/>
      <c r="Y195" s="81"/>
      <c r="Z195" s="81"/>
    </row>
    <row r="196" spans="1:26" ht="14.25" customHeight="1" x14ac:dyDescent="0.25">
      <c r="A196" s="81"/>
      <c r="B196" s="81"/>
      <c r="C196" s="81"/>
      <c r="D196" s="81"/>
      <c r="E196" s="81"/>
      <c r="F196" s="81"/>
      <c r="G196" s="81"/>
      <c r="H196" s="81"/>
      <c r="I196" s="81"/>
      <c r="J196" s="81"/>
      <c r="K196" s="81"/>
      <c r="L196" s="81"/>
      <c r="M196" s="81"/>
      <c r="N196" s="81"/>
      <c r="O196" s="81"/>
      <c r="P196" s="81"/>
      <c r="Q196" s="81"/>
      <c r="R196" s="81"/>
      <c r="S196" s="81"/>
      <c r="T196" s="81"/>
      <c r="U196" s="81"/>
      <c r="V196" s="81"/>
      <c r="W196" s="81"/>
      <c r="X196" s="81"/>
      <c r="Y196" s="81"/>
      <c r="Z196" s="81"/>
    </row>
    <row r="197" spans="1:26" ht="14.25" customHeight="1" x14ac:dyDescent="0.25">
      <c r="A197" s="81"/>
      <c r="B197" s="81"/>
      <c r="C197" s="81"/>
      <c r="D197" s="81"/>
      <c r="E197" s="81"/>
      <c r="F197" s="81"/>
      <c r="G197" s="81"/>
      <c r="H197" s="81"/>
      <c r="I197" s="81"/>
      <c r="J197" s="81"/>
      <c r="K197" s="81"/>
      <c r="L197" s="81"/>
      <c r="M197" s="81"/>
      <c r="N197" s="81"/>
      <c r="O197" s="81"/>
      <c r="P197" s="81"/>
      <c r="Q197" s="81"/>
      <c r="R197" s="81"/>
      <c r="S197" s="81"/>
      <c r="T197" s="81"/>
      <c r="U197" s="81"/>
      <c r="V197" s="81"/>
      <c r="W197" s="81"/>
      <c r="X197" s="81"/>
      <c r="Y197" s="81"/>
      <c r="Z197" s="81"/>
    </row>
    <row r="198" spans="1:26" ht="14.25" customHeight="1" x14ac:dyDescent="0.25">
      <c r="A198" s="81"/>
      <c r="B198" s="81"/>
      <c r="C198" s="81"/>
      <c r="D198" s="81"/>
      <c r="E198" s="81"/>
      <c r="F198" s="81"/>
      <c r="G198" s="81"/>
      <c r="H198" s="81"/>
      <c r="I198" s="81"/>
      <c r="J198" s="81"/>
      <c r="K198" s="81"/>
      <c r="L198" s="81"/>
      <c r="M198" s="81"/>
      <c r="N198" s="81"/>
      <c r="O198" s="81"/>
      <c r="P198" s="81"/>
      <c r="Q198" s="81"/>
      <c r="R198" s="81"/>
      <c r="S198" s="81"/>
      <c r="T198" s="81"/>
      <c r="U198" s="81"/>
      <c r="V198" s="81"/>
      <c r="W198" s="81"/>
      <c r="X198" s="81"/>
      <c r="Y198" s="81"/>
      <c r="Z198" s="81"/>
    </row>
    <row r="199" spans="1:26" ht="14.25" customHeight="1" x14ac:dyDescent="0.25">
      <c r="A199" s="81"/>
      <c r="B199" s="81"/>
      <c r="C199" s="81"/>
      <c r="D199" s="81"/>
      <c r="E199" s="81"/>
      <c r="F199" s="81"/>
      <c r="G199" s="81"/>
      <c r="H199" s="81"/>
      <c r="I199" s="81"/>
      <c r="J199" s="81"/>
      <c r="K199" s="81"/>
      <c r="L199" s="81"/>
      <c r="M199" s="81"/>
      <c r="N199" s="81"/>
      <c r="O199" s="81"/>
      <c r="P199" s="81"/>
      <c r="Q199" s="81"/>
      <c r="R199" s="81"/>
      <c r="S199" s="81"/>
      <c r="T199" s="81"/>
      <c r="U199" s="81"/>
      <c r="V199" s="81"/>
      <c r="W199" s="81"/>
      <c r="X199" s="81"/>
      <c r="Y199" s="81"/>
      <c r="Z199" s="81"/>
    </row>
    <row r="200" spans="1:26" ht="14.25" customHeight="1" x14ac:dyDescent="0.25">
      <c r="A200" s="81"/>
      <c r="B200" s="81"/>
      <c r="C200" s="81"/>
      <c r="D200" s="81"/>
      <c r="E200" s="81"/>
      <c r="F200" s="81"/>
      <c r="G200" s="81"/>
      <c r="H200" s="81"/>
      <c r="I200" s="81"/>
      <c r="J200" s="81"/>
      <c r="K200" s="81"/>
      <c r="L200" s="81"/>
      <c r="M200" s="81"/>
      <c r="N200" s="81"/>
      <c r="O200" s="81"/>
      <c r="P200" s="81"/>
      <c r="Q200" s="81"/>
      <c r="R200" s="81"/>
      <c r="S200" s="81"/>
      <c r="T200" s="81"/>
      <c r="U200" s="81"/>
      <c r="V200" s="81"/>
      <c r="W200" s="81"/>
      <c r="X200" s="81"/>
      <c r="Y200" s="81"/>
      <c r="Z200" s="81"/>
    </row>
    <row r="201" spans="1:26" ht="14.25" customHeight="1" x14ac:dyDescent="0.25">
      <c r="A201" s="81"/>
      <c r="B201" s="81"/>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row>
    <row r="202" spans="1:26" ht="14.25" customHeight="1" x14ac:dyDescent="0.25">
      <c r="A202" s="81"/>
      <c r="B202" s="81"/>
      <c r="C202" s="81"/>
      <c r="D202" s="81"/>
      <c r="E202" s="81"/>
      <c r="F202" s="81"/>
      <c r="G202" s="81"/>
      <c r="H202" s="81"/>
      <c r="I202" s="81"/>
      <c r="J202" s="81"/>
      <c r="K202" s="81"/>
      <c r="L202" s="81"/>
      <c r="M202" s="81"/>
      <c r="N202" s="81"/>
      <c r="O202" s="81"/>
      <c r="P202" s="81"/>
      <c r="Q202" s="81"/>
      <c r="R202" s="81"/>
      <c r="S202" s="81"/>
      <c r="T202" s="81"/>
      <c r="U202" s="81"/>
      <c r="V202" s="81"/>
      <c r="W202" s="81"/>
      <c r="X202" s="81"/>
      <c r="Y202" s="81"/>
      <c r="Z202" s="81"/>
    </row>
    <row r="203" spans="1:26" ht="14.25" customHeight="1" x14ac:dyDescent="0.25">
      <c r="A203" s="81"/>
      <c r="B203" s="81"/>
      <c r="C203" s="81"/>
      <c r="D203" s="81"/>
      <c r="E203" s="81"/>
      <c r="F203" s="81"/>
      <c r="G203" s="81"/>
      <c r="H203" s="81"/>
      <c r="I203" s="81"/>
      <c r="J203" s="81"/>
      <c r="K203" s="81"/>
      <c r="L203" s="81"/>
      <c r="M203" s="81"/>
      <c r="N203" s="81"/>
      <c r="O203" s="81"/>
      <c r="P203" s="81"/>
      <c r="Q203" s="81"/>
      <c r="R203" s="81"/>
      <c r="S203" s="81"/>
      <c r="T203" s="81"/>
      <c r="U203" s="81"/>
      <c r="V203" s="81"/>
      <c r="W203" s="81"/>
      <c r="X203" s="81"/>
      <c r="Y203" s="81"/>
      <c r="Z203" s="81"/>
    </row>
    <row r="204" spans="1:26" ht="14.25" customHeight="1" x14ac:dyDescent="0.25">
      <c r="A204" s="81"/>
      <c r="B204" s="81"/>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row>
    <row r="205" spans="1:26" ht="14.25" customHeight="1" x14ac:dyDescent="0.25">
      <c r="A205" s="81"/>
      <c r="B205" s="81"/>
      <c r="C205" s="81"/>
      <c r="D205" s="81"/>
      <c r="E205" s="81"/>
      <c r="F205" s="81"/>
      <c r="G205" s="81"/>
      <c r="H205" s="81"/>
      <c r="I205" s="81"/>
      <c r="J205" s="81"/>
      <c r="K205" s="81"/>
      <c r="L205" s="81"/>
      <c r="M205" s="81"/>
      <c r="N205" s="81"/>
      <c r="O205" s="81"/>
      <c r="P205" s="81"/>
      <c r="Q205" s="81"/>
      <c r="R205" s="81"/>
      <c r="S205" s="81"/>
      <c r="T205" s="81"/>
      <c r="U205" s="81"/>
      <c r="V205" s="81"/>
      <c r="W205" s="81"/>
      <c r="X205" s="81"/>
      <c r="Y205" s="81"/>
      <c r="Z205" s="81"/>
    </row>
    <row r="206" spans="1:26" ht="14.25" customHeight="1" x14ac:dyDescent="0.25">
      <c r="A206" s="81"/>
      <c r="B206" s="81"/>
      <c r="C206" s="81"/>
      <c r="D206" s="81"/>
      <c r="E206" s="81"/>
      <c r="F206" s="81"/>
      <c r="G206" s="81"/>
      <c r="H206" s="81"/>
      <c r="I206" s="81"/>
      <c r="J206" s="81"/>
      <c r="K206" s="81"/>
      <c r="L206" s="81"/>
      <c r="M206" s="81"/>
      <c r="N206" s="81"/>
      <c r="O206" s="81"/>
      <c r="P206" s="81"/>
      <c r="Q206" s="81"/>
      <c r="R206" s="81"/>
      <c r="S206" s="81"/>
      <c r="T206" s="81"/>
      <c r="U206" s="81"/>
      <c r="V206" s="81"/>
      <c r="W206" s="81"/>
      <c r="X206" s="81"/>
      <c r="Y206" s="81"/>
      <c r="Z206" s="81"/>
    </row>
    <row r="207" spans="1:26" ht="14.25" customHeight="1" x14ac:dyDescent="0.25">
      <c r="A207" s="81"/>
      <c r="B207" s="81"/>
      <c r="C207" s="81"/>
      <c r="D207" s="81"/>
      <c r="E207" s="81"/>
      <c r="F207" s="81"/>
      <c r="G207" s="81"/>
      <c r="H207" s="81"/>
      <c r="I207" s="81"/>
      <c r="J207" s="81"/>
      <c r="K207" s="81"/>
      <c r="L207" s="81"/>
      <c r="M207" s="81"/>
      <c r="N207" s="81"/>
      <c r="O207" s="81"/>
      <c r="P207" s="81"/>
      <c r="Q207" s="81"/>
      <c r="R207" s="81"/>
      <c r="S207" s="81"/>
      <c r="T207" s="81"/>
      <c r="U207" s="81"/>
      <c r="V207" s="81"/>
      <c r="W207" s="81"/>
      <c r="X207" s="81"/>
      <c r="Y207" s="81"/>
      <c r="Z207" s="81"/>
    </row>
    <row r="208" spans="1:26" ht="14.25" customHeight="1" x14ac:dyDescent="0.25">
      <c r="A208" s="81"/>
      <c r="B208" s="81"/>
      <c r="C208" s="81"/>
      <c r="D208" s="81"/>
      <c r="E208" s="81"/>
      <c r="F208" s="81"/>
      <c r="G208" s="81"/>
      <c r="H208" s="81"/>
      <c r="I208" s="81"/>
      <c r="J208" s="81"/>
      <c r="K208" s="81"/>
      <c r="L208" s="81"/>
      <c r="M208" s="81"/>
      <c r="N208" s="81"/>
      <c r="O208" s="81"/>
      <c r="P208" s="81"/>
      <c r="Q208" s="81"/>
      <c r="R208" s="81"/>
      <c r="S208" s="81"/>
      <c r="T208" s="81"/>
      <c r="U208" s="81"/>
      <c r="V208" s="81"/>
      <c r="W208" s="81"/>
      <c r="X208" s="81"/>
      <c r="Y208" s="81"/>
      <c r="Z208" s="81"/>
    </row>
    <row r="209" spans="1:26" ht="14.25" customHeight="1" x14ac:dyDescent="0.25">
      <c r="A209" s="81"/>
      <c r="B209" s="81"/>
      <c r="C209" s="81"/>
      <c r="D209" s="81"/>
      <c r="E209" s="81"/>
      <c r="F209" s="81"/>
      <c r="G209" s="81"/>
      <c r="H209" s="81"/>
      <c r="I209" s="81"/>
      <c r="J209" s="81"/>
      <c r="K209" s="81"/>
      <c r="L209" s="81"/>
      <c r="M209" s="81"/>
      <c r="N209" s="81"/>
      <c r="O209" s="81"/>
      <c r="P209" s="81"/>
      <c r="Q209" s="81"/>
      <c r="R209" s="81"/>
      <c r="S209" s="81"/>
      <c r="T209" s="81"/>
      <c r="U209" s="81"/>
      <c r="V209" s="81"/>
      <c r="W209" s="81"/>
      <c r="X209" s="81"/>
      <c r="Y209" s="81"/>
      <c r="Z209" s="81"/>
    </row>
    <row r="210" spans="1:26" ht="14.25" customHeight="1" x14ac:dyDescent="0.25">
      <c r="A210" s="81"/>
      <c r="B210" s="81"/>
      <c r="C210" s="81"/>
      <c r="D210" s="81"/>
      <c r="E210" s="81"/>
      <c r="F210" s="81"/>
      <c r="G210" s="81"/>
      <c r="H210" s="81"/>
      <c r="I210" s="81"/>
      <c r="J210" s="81"/>
      <c r="K210" s="81"/>
      <c r="L210" s="81"/>
      <c r="M210" s="81"/>
      <c r="N210" s="81"/>
      <c r="O210" s="81"/>
      <c r="P210" s="81"/>
      <c r="Q210" s="81"/>
      <c r="R210" s="81"/>
      <c r="S210" s="81"/>
      <c r="T210" s="81"/>
      <c r="U210" s="81"/>
      <c r="V210" s="81"/>
      <c r="W210" s="81"/>
      <c r="X210" s="81"/>
      <c r="Y210" s="81"/>
      <c r="Z210" s="81"/>
    </row>
    <row r="211" spans="1:26" ht="14.25" customHeight="1" x14ac:dyDescent="0.25">
      <c r="A211" s="81"/>
      <c r="B211" s="81"/>
      <c r="C211" s="81"/>
      <c r="D211" s="81"/>
      <c r="E211" s="81"/>
      <c r="F211" s="81"/>
      <c r="G211" s="81"/>
      <c r="H211" s="81"/>
      <c r="I211" s="81"/>
      <c r="J211" s="81"/>
      <c r="K211" s="81"/>
      <c r="L211" s="81"/>
      <c r="M211" s="81"/>
      <c r="N211" s="81"/>
      <c r="O211" s="81"/>
      <c r="P211" s="81"/>
      <c r="Q211" s="81"/>
      <c r="R211" s="81"/>
      <c r="S211" s="81"/>
      <c r="T211" s="81"/>
      <c r="U211" s="81"/>
      <c r="V211" s="81"/>
      <c r="W211" s="81"/>
      <c r="X211" s="81"/>
      <c r="Y211" s="81"/>
      <c r="Z211" s="81"/>
    </row>
    <row r="212" spans="1:26" ht="14.25" customHeight="1" x14ac:dyDescent="0.25">
      <c r="A212" s="81"/>
      <c r="B212" s="81"/>
      <c r="C212" s="81"/>
      <c r="D212" s="81"/>
      <c r="E212" s="81"/>
      <c r="F212" s="81"/>
      <c r="G212" s="81"/>
      <c r="H212" s="81"/>
      <c r="I212" s="81"/>
      <c r="J212" s="81"/>
      <c r="K212" s="81"/>
      <c r="L212" s="81"/>
      <c r="M212" s="81"/>
      <c r="N212" s="81"/>
      <c r="O212" s="81"/>
      <c r="P212" s="81"/>
      <c r="Q212" s="81"/>
      <c r="R212" s="81"/>
      <c r="S212" s="81"/>
      <c r="T212" s="81"/>
      <c r="U212" s="81"/>
      <c r="V212" s="81"/>
      <c r="W212" s="81"/>
      <c r="X212" s="81"/>
      <c r="Y212" s="81"/>
      <c r="Z212" s="81"/>
    </row>
    <row r="213" spans="1:26" ht="14.25" customHeight="1" x14ac:dyDescent="0.25">
      <c r="A213" s="81"/>
      <c r="B213" s="81"/>
      <c r="C213" s="81"/>
      <c r="D213" s="81"/>
      <c r="E213" s="81"/>
      <c r="F213" s="81"/>
      <c r="G213" s="81"/>
      <c r="H213" s="81"/>
      <c r="I213" s="81"/>
      <c r="J213" s="81"/>
      <c r="K213" s="81"/>
      <c r="L213" s="81"/>
      <c r="M213" s="81"/>
      <c r="N213" s="81"/>
      <c r="O213" s="81"/>
      <c r="P213" s="81"/>
      <c r="Q213" s="81"/>
      <c r="R213" s="81"/>
      <c r="S213" s="81"/>
      <c r="T213" s="81"/>
      <c r="U213" s="81"/>
      <c r="V213" s="81"/>
      <c r="W213" s="81"/>
      <c r="X213" s="81"/>
      <c r="Y213" s="81"/>
      <c r="Z213" s="81"/>
    </row>
    <row r="214" spans="1:26" ht="14.25" customHeight="1" x14ac:dyDescent="0.25">
      <c r="A214" s="81"/>
      <c r="B214" s="81"/>
      <c r="C214" s="81"/>
      <c r="D214" s="81"/>
      <c r="E214" s="81"/>
      <c r="F214" s="81"/>
      <c r="G214" s="81"/>
      <c r="H214" s="81"/>
      <c r="I214" s="81"/>
      <c r="J214" s="81"/>
      <c r="K214" s="81"/>
      <c r="L214" s="81"/>
      <c r="M214" s="81"/>
      <c r="N214" s="81"/>
      <c r="O214" s="81"/>
      <c r="P214" s="81"/>
      <c r="Q214" s="81"/>
      <c r="R214" s="81"/>
      <c r="S214" s="81"/>
      <c r="T214" s="81"/>
      <c r="U214" s="81"/>
      <c r="V214" s="81"/>
      <c r="W214" s="81"/>
      <c r="X214" s="81"/>
      <c r="Y214" s="81"/>
      <c r="Z214" s="81"/>
    </row>
    <row r="215" spans="1:26" ht="14.25" customHeight="1" x14ac:dyDescent="0.25">
      <c r="A215" s="81"/>
      <c r="B215" s="81"/>
      <c r="C215" s="81"/>
      <c r="D215" s="81"/>
      <c r="E215" s="81"/>
      <c r="F215" s="81"/>
      <c r="G215" s="81"/>
      <c r="H215" s="81"/>
      <c r="I215" s="81"/>
      <c r="J215" s="81"/>
      <c r="K215" s="81"/>
      <c r="L215" s="81"/>
      <c r="M215" s="81"/>
      <c r="N215" s="81"/>
      <c r="O215" s="81"/>
      <c r="P215" s="81"/>
      <c r="Q215" s="81"/>
      <c r="R215" s="81"/>
      <c r="S215" s="81"/>
      <c r="T215" s="81"/>
      <c r="U215" s="81"/>
      <c r="V215" s="81"/>
      <c r="W215" s="81"/>
      <c r="X215" s="81"/>
      <c r="Y215" s="81"/>
      <c r="Z215" s="81"/>
    </row>
    <row r="216" spans="1:26" ht="14.25" customHeight="1" x14ac:dyDescent="0.25">
      <c r="A216" s="81"/>
      <c r="B216" s="81"/>
      <c r="C216" s="81"/>
      <c r="D216" s="81"/>
      <c r="E216" s="81"/>
      <c r="F216" s="81"/>
      <c r="G216" s="81"/>
      <c r="H216" s="81"/>
      <c r="I216" s="81"/>
      <c r="J216" s="81"/>
      <c r="K216" s="81"/>
      <c r="L216" s="81"/>
      <c r="M216" s="81"/>
      <c r="N216" s="81"/>
      <c r="O216" s="81"/>
      <c r="P216" s="81"/>
      <c r="Q216" s="81"/>
      <c r="R216" s="81"/>
      <c r="S216" s="81"/>
      <c r="T216" s="81"/>
      <c r="U216" s="81"/>
      <c r="V216" s="81"/>
      <c r="W216" s="81"/>
      <c r="X216" s="81"/>
      <c r="Y216" s="81"/>
      <c r="Z216" s="81"/>
    </row>
    <row r="217" spans="1:26" ht="14.25" customHeight="1" x14ac:dyDescent="0.25">
      <c r="A217" s="81"/>
      <c r="B217" s="81"/>
      <c r="C217" s="81"/>
      <c r="D217" s="81"/>
      <c r="E217" s="81"/>
      <c r="F217" s="81"/>
      <c r="G217" s="81"/>
      <c r="H217" s="81"/>
      <c r="I217" s="81"/>
      <c r="J217" s="81"/>
      <c r="K217" s="81"/>
      <c r="L217" s="81"/>
      <c r="M217" s="81"/>
      <c r="N217" s="81"/>
      <c r="O217" s="81"/>
      <c r="P217" s="81"/>
      <c r="Q217" s="81"/>
      <c r="R217" s="81"/>
      <c r="S217" s="81"/>
      <c r="T217" s="81"/>
      <c r="U217" s="81"/>
      <c r="V217" s="81"/>
      <c r="W217" s="81"/>
      <c r="X217" s="81"/>
      <c r="Y217" s="81"/>
      <c r="Z217" s="81"/>
    </row>
    <row r="218" spans="1:26" ht="14.25" customHeight="1" x14ac:dyDescent="0.25">
      <c r="A218" s="81"/>
      <c r="B218" s="81"/>
      <c r="C218" s="81"/>
      <c r="D218" s="81"/>
      <c r="E218" s="81"/>
      <c r="F218" s="81"/>
      <c r="G218" s="81"/>
      <c r="H218" s="81"/>
      <c r="I218" s="81"/>
      <c r="J218" s="81"/>
      <c r="K218" s="81"/>
      <c r="L218" s="81"/>
      <c r="M218" s="81"/>
      <c r="N218" s="81"/>
      <c r="O218" s="81"/>
      <c r="P218" s="81"/>
      <c r="Q218" s="81"/>
      <c r="R218" s="81"/>
      <c r="S218" s="81"/>
      <c r="T218" s="81"/>
      <c r="U218" s="81"/>
      <c r="V218" s="81"/>
      <c r="W218" s="81"/>
      <c r="X218" s="81"/>
      <c r="Y218" s="81"/>
      <c r="Z218" s="81"/>
    </row>
    <row r="219" spans="1:26" ht="14.25" customHeight="1" x14ac:dyDescent="0.25">
      <c r="A219" s="81"/>
      <c r="B219" s="81"/>
      <c r="C219" s="81"/>
      <c r="D219" s="81"/>
      <c r="E219" s="81"/>
      <c r="F219" s="81"/>
      <c r="G219" s="81"/>
      <c r="H219" s="81"/>
      <c r="I219" s="81"/>
      <c r="J219" s="81"/>
      <c r="K219" s="81"/>
      <c r="L219" s="81"/>
      <c r="M219" s="81"/>
      <c r="N219" s="81"/>
      <c r="O219" s="81"/>
      <c r="P219" s="81"/>
      <c r="Q219" s="81"/>
      <c r="R219" s="81"/>
      <c r="S219" s="81"/>
      <c r="T219" s="81"/>
      <c r="U219" s="81"/>
      <c r="V219" s="81"/>
      <c r="W219" s="81"/>
      <c r="X219" s="81"/>
      <c r="Y219" s="81"/>
      <c r="Z219" s="81"/>
    </row>
    <row r="220" spans="1:26" ht="14.25" customHeight="1" x14ac:dyDescent="0.25">
      <c r="A220" s="81"/>
      <c r="B220" s="81"/>
      <c r="C220" s="81"/>
      <c r="D220" s="81"/>
      <c r="E220" s="81"/>
      <c r="F220" s="81"/>
      <c r="G220" s="81"/>
      <c r="H220" s="81"/>
      <c r="I220" s="81"/>
      <c r="J220" s="81"/>
      <c r="K220" s="81"/>
      <c r="L220" s="81"/>
      <c r="M220" s="81"/>
      <c r="N220" s="81"/>
      <c r="O220" s="81"/>
      <c r="P220" s="81"/>
      <c r="Q220" s="81"/>
      <c r="R220" s="81"/>
      <c r="S220" s="81"/>
      <c r="T220" s="81"/>
      <c r="U220" s="81"/>
      <c r="V220" s="81"/>
      <c r="W220" s="81"/>
      <c r="X220" s="81"/>
      <c r="Y220" s="81"/>
      <c r="Z220" s="81"/>
    </row>
    <row r="221" spans="1:26" ht="14.25" customHeight="1" x14ac:dyDescent="0.25">
      <c r="A221" s="81"/>
      <c r="B221" s="81"/>
      <c r="C221" s="81"/>
      <c r="D221" s="81"/>
      <c r="E221" s="81"/>
      <c r="F221" s="81"/>
      <c r="G221" s="81"/>
      <c r="H221" s="81"/>
      <c r="I221" s="81"/>
      <c r="J221" s="81"/>
      <c r="K221" s="81"/>
      <c r="L221" s="81"/>
      <c r="M221" s="81"/>
      <c r="N221" s="81"/>
      <c r="O221" s="81"/>
      <c r="P221" s="81"/>
      <c r="Q221" s="81"/>
      <c r="R221" s="81"/>
      <c r="S221" s="81"/>
      <c r="T221" s="81"/>
      <c r="U221" s="81"/>
      <c r="V221" s="81"/>
      <c r="W221" s="81"/>
      <c r="X221" s="81"/>
      <c r="Y221" s="81"/>
      <c r="Z221" s="81"/>
    </row>
    <row r="222" spans="1:26" ht="14.25" customHeight="1" x14ac:dyDescent="0.25">
      <c r="A222" s="81"/>
      <c r="B222" s="81"/>
      <c r="C222" s="81"/>
      <c r="D222" s="81"/>
      <c r="E222" s="81"/>
      <c r="F222" s="81"/>
      <c r="G222" s="81"/>
      <c r="H222" s="81"/>
      <c r="I222" s="81"/>
      <c r="J222" s="81"/>
      <c r="K222" s="81"/>
      <c r="L222" s="81"/>
      <c r="M222" s="81"/>
      <c r="N222" s="81"/>
      <c r="O222" s="81"/>
      <c r="P222" s="81"/>
      <c r="Q222" s="81"/>
      <c r="R222" s="81"/>
      <c r="S222" s="81"/>
      <c r="T222" s="81"/>
      <c r="U222" s="81"/>
      <c r="V222" s="81"/>
      <c r="W222" s="81"/>
      <c r="X222" s="81"/>
      <c r="Y222" s="81"/>
      <c r="Z222" s="81"/>
    </row>
    <row r="223" spans="1:26" ht="14.25" customHeight="1" x14ac:dyDescent="0.25">
      <c r="A223" s="81"/>
      <c r="B223" s="81"/>
      <c r="C223" s="81"/>
      <c r="D223" s="81"/>
      <c r="E223" s="81"/>
      <c r="F223" s="81"/>
      <c r="G223" s="81"/>
      <c r="H223" s="81"/>
      <c r="I223" s="81"/>
      <c r="J223" s="81"/>
      <c r="K223" s="81"/>
      <c r="L223" s="81"/>
      <c r="M223" s="81"/>
      <c r="N223" s="81"/>
      <c r="O223" s="81"/>
      <c r="P223" s="81"/>
      <c r="Q223" s="81"/>
      <c r="R223" s="81"/>
      <c r="S223" s="81"/>
      <c r="T223" s="81"/>
      <c r="U223" s="81"/>
      <c r="V223" s="81"/>
      <c r="W223" s="81"/>
      <c r="X223" s="81"/>
      <c r="Y223" s="81"/>
      <c r="Z223" s="81"/>
    </row>
    <row r="224" spans="1:26" ht="14.25" customHeight="1" x14ac:dyDescent="0.25">
      <c r="A224" s="81"/>
      <c r="B224" s="81"/>
      <c r="C224" s="81"/>
      <c r="D224" s="81"/>
      <c r="E224" s="81"/>
      <c r="F224" s="81"/>
      <c r="G224" s="81"/>
      <c r="H224" s="81"/>
      <c r="I224" s="81"/>
      <c r="J224" s="81"/>
      <c r="K224" s="81"/>
      <c r="L224" s="81"/>
      <c r="M224" s="81"/>
      <c r="N224" s="81"/>
      <c r="O224" s="81"/>
      <c r="P224" s="81"/>
      <c r="Q224" s="81"/>
      <c r="R224" s="81"/>
      <c r="S224" s="81"/>
      <c r="T224" s="81"/>
      <c r="U224" s="81"/>
      <c r="V224" s="81"/>
      <c r="W224" s="81"/>
      <c r="X224" s="81"/>
      <c r="Y224" s="81"/>
      <c r="Z224" s="81"/>
    </row>
    <row r="225" spans="1:26" ht="14.25" customHeight="1" x14ac:dyDescent="0.25">
      <c r="A225" s="81"/>
      <c r="B225" s="81"/>
      <c r="C225" s="81"/>
      <c r="D225" s="81"/>
      <c r="E225" s="81"/>
      <c r="F225" s="81"/>
      <c r="G225" s="81"/>
      <c r="H225" s="81"/>
      <c r="I225" s="81"/>
      <c r="J225" s="81"/>
      <c r="K225" s="81"/>
      <c r="L225" s="81"/>
      <c r="M225" s="81"/>
      <c r="N225" s="81"/>
      <c r="O225" s="81"/>
      <c r="P225" s="81"/>
      <c r="Q225" s="81"/>
      <c r="R225" s="81"/>
      <c r="S225" s="81"/>
      <c r="T225" s="81"/>
      <c r="U225" s="81"/>
      <c r="V225" s="81"/>
      <c r="W225" s="81"/>
      <c r="X225" s="81"/>
      <c r="Y225" s="81"/>
      <c r="Z225" s="81"/>
    </row>
    <row r="226" spans="1:26" ht="14.25" customHeight="1" x14ac:dyDescent="0.25">
      <c r="A226" s="81"/>
      <c r="B226" s="81"/>
      <c r="C226" s="81"/>
      <c r="D226" s="81"/>
      <c r="E226" s="81"/>
      <c r="F226" s="81"/>
      <c r="G226" s="81"/>
      <c r="H226" s="81"/>
      <c r="I226" s="81"/>
      <c r="J226" s="81"/>
      <c r="K226" s="81"/>
      <c r="L226" s="81"/>
      <c r="M226" s="81"/>
      <c r="N226" s="81"/>
      <c r="O226" s="81"/>
      <c r="P226" s="81"/>
      <c r="Q226" s="81"/>
      <c r="R226" s="81"/>
      <c r="S226" s="81"/>
      <c r="T226" s="81"/>
      <c r="U226" s="81"/>
      <c r="V226" s="81"/>
      <c r="W226" s="81"/>
      <c r="X226" s="81"/>
      <c r="Y226" s="81"/>
      <c r="Z226" s="81"/>
    </row>
    <row r="227" spans="1:26" ht="14.25" customHeight="1" x14ac:dyDescent="0.25">
      <c r="A227" s="81"/>
      <c r="B227" s="81"/>
      <c r="C227" s="81"/>
      <c r="D227" s="81"/>
      <c r="E227" s="81"/>
      <c r="F227" s="81"/>
      <c r="G227" s="81"/>
      <c r="H227" s="81"/>
      <c r="I227" s="81"/>
      <c r="J227" s="81"/>
      <c r="K227" s="81"/>
      <c r="L227" s="81"/>
      <c r="M227" s="81"/>
      <c r="N227" s="81"/>
      <c r="O227" s="81"/>
      <c r="P227" s="81"/>
      <c r="Q227" s="81"/>
      <c r="R227" s="81"/>
      <c r="S227" s="81"/>
      <c r="T227" s="81"/>
      <c r="U227" s="81"/>
      <c r="V227" s="81"/>
      <c r="W227" s="81"/>
      <c r="X227" s="81"/>
      <c r="Y227" s="81"/>
      <c r="Z227" s="81"/>
    </row>
    <row r="228" spans="1:26" ht="14.25" customHeight="1" x14ac:dyDescent="0.25">
      <c r="A228" s="81"/>
      <c r="B228" s="81"/>
      <c r="C228" s="81"/>
      <c r="D228" s="81"/>
      <c r="E228" s="81"/>
      <c r="F228" s="81"/>
      <c r="G228" s="81"/>
      <c r="H228" s="81"/>
      <c r="I228" s="81"/>
      <c r="J228" s="81"/>
      <c r="K228" s="81"/>
      <c r="L228" s="81"/>
      <c r="M228" s="81"/>
      <c r="N228" s="81"/>
      <c r="O228" s="81"/>
      <c r="P228" s="81"/>
      <c r="Q228" s="81"/>
      <c r="R228" s="81"/>
      <c r="S228" s="81"/>
      <c r="T228" s="81"/>
      <c r="U228" s="81"/>
      <c r="V228" s="81"/>
      <c r="W228" s="81"/>
      <c r="X228" s="81"/>
      <c r="Y228" s="81"/>
      <c r="Z228" s="81"/>
    </row>
    <row r="229" spans="1:26" ht="14.25" customHeight="1" x14ac:dyDescent="0.25">
      <c r="A229" s="81"/>
      <c r="B229" s="81"/>
      <c r="C229" s="81"/>
      <c r="D229" s="81"/>
      <c r="E229" s="81"/>
      <c r="F229" s="81"/>
      <c r="G229" s="81"/>
      <c r="H229" s="81"/>
      <c r="I229" s="81"/>
      <c r="J229" s="81"/>
      <c r="K229" s="81"/>
      <c r="L229" s="81"/>
      <c r="M229" s="81"/>
      <c r="N229" s="81"/>
      <c r="O229" s="81"/>
      <c r="P229" s="81"/>
      <c r="Q229" s="81"/>
      <c r="R229" s="81"/>
      <c r="S229" s="81"/>
      <c r="T229" s="81"/>
      <c r="U229" s="81"/>
      <c r="V229" s="81"/>
      <c r="W229" s="81"/>
      <c r="X229" s="81"/>
      <c r="Y229" s="81"/>
      <c r="Z229" s="81"/>
    </row>
    <row r="230" spans="1:26" ht="14.25" customHeight="1" x14ac:dyDescent="0.25">
      <c r="A230" s="81"/>
      <c r="B230" s="81"/>
      <c r="C230" s="81"/>
      <c r="D230" s="81"/>
      <c r="E230" s="81"/>
      <c r="F230" s="81"/>
      <c r="G230" s="81"/>
      <c r="H230" s="81"/>
      <c r="I230" s="81"/>
      <c r="J230" s="81"/>
      <c r="K230" s="81"/>
      <c r="L230" s="81"/>
      <c r="M230" s="81"/>
      <c r="N230" s="81"/>
      <c r="O230" s="81"/>
      <c r="P230" s="81"/>
      <c r="Q230" s="81"/>
      <c r="R230" s="81"/>
      <c r="S230" s="81"/>
      <c r="T230" s="81"/>
      <c r="U230" s="81"/>
      <c r="V230" s="81"/>
      <c r="W230" s="81"/>
      <c r="X230" s="81"/>
      <c r="Y230" s="81"/>
      <c r="Z230" s="81"/>
    </row>
    <row r="231" spans="1:26" ht="14.25" customHeight="1" x14ac:dyDescent="0.25">
      <c r="A231" s="81"/>
      <c r="B231" s="81"/>
      <c r="C231" s="81"/>
      <c r="D231" s="81"/>
      <c r="E231" s="81"/>
      <c r="F231" s="81"/>
      <c r="G231" s="81"/>
      <c r="H231" s="81"/>
      <c r="I231" s="81"/>
      <c r="J231" s="81"/>
      <c r="K231" s="81"/>
      <c r="L231" s="81"/>
      <c r="M231" s="81"/>
      <c r="N231" s="81"/>
      <c r="O231" s="81"/>
      <c r="P231" s="81"/>
      <c r="Q231" s="81"/>
      <c r="R231" s="81"/>
      <c r="S231" s="81"/>
      <c r="T231" s="81"/>
      <c r="U231" s="81"/>
      <c r="V231" s="81"/>
      <c r="W231" s="81"/>
      <c r="X231" s="81"/>
      <c r="Y231" s="81"/>
      <c r="Z231" s="81"/>
    </row>
    <row r="232" spans="1:26" ht="14.25" customHeight="1" x14ac:dyDescent="0.25">
      <c r="A232" s="81"/>
      <c r="B232" s="81"/>
      <c r="C232" s="81"/>
      <c r="D232" s="81"/>
      <c r="E232" s="81"/>
      <c r="F232" s="81"/>
      <c r="G232" s="81"/>
      <c r="H232" s="81"/>
      <c r="I232" s="81"/>
      <c r="J232" s="81"/>
      <c r="K232" s="81"/>
      <c r="L232" s="81"/>
      <c r="M232" s="81"/>
      <c r="N232" s="81"/>
      <c r="O232" s="81"/>
      <c r="P232" s="81"/>
      <c r="Q232" s="81"/>
      <c r="R232" s="81"/>
      <c r="S232" s="81"/>
      <c r="T232" s="81"/>
      <c r="U232" s="81"/>
      <c r="V232" s="81"/>
      <c r="W232" s="81"/>
      <c r="X232" s="81"/>
      <c r="Y232" s="81"/>
      <c r="Z232" s="81"/>
    </row>
    <row r="233" spans="1:26" ht="14.25" customHeight="1" x14ac:dyDescent="0.25">
      <c r="A233" s="81"/>
      <c r="B233" s="81"/>
      <c r="C233" s="81"/>
      <c r="D233" s="81"/>
      <c r="E233" s="81"/>
      <c r="F233" s="81"/>
      <c r="G233" s="81"/>
      <c r="H233" s="81"/>
      <c r="I233" s="81"/>
      <c r="J233" s="81"/>
      <c r="K233" s="81"/>
      <c r="L233" s="81"/>
      <c r="M233" s="81"/>
      <c r="N233" s="81"/>
      <c r="O233" s="81"/>
      <c r="P233" s="81"/>
      <c r="Q233" s="81"/>
      <c r="R233" s="81"/>
      <c r="S233" s="81"/>
      <c r="T233" s="81"/>
      <c r="U233" s="81"/>
      <c r="V233" s="81"/>
      <c r="W233" s="81"/>
      <c r="X233" s="81"/>
      <c r="Y233" s="81"/>
      <c r="Z233" s="81"/>
    </row>
    <row r="234" spans="1:26" ht="14.25" customHeight="1" x14ac:dyDescent="0.25">
      <c r="A234" s="81"/>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row>
    <row r="235" spans="1:26" ht="14.25" customHeight="1" x14ac:dyDescent="0.25">
      <c r="A235" s="81"/>
      <c r="B235" s="81"/>
      <c r="C235" s="81"/>
      <c r="D235" s="81"/>
      <c r="E235" s="81"/>
      <c r="F235" s="81"/>
      <c r="G235" s="81"/>
      <c r="H235" s="81"/>
      <c r="I235" s="81"/>
      <c r="J235" s="81"/>
      <c r="K235" s="81"/>
      <c r="L235" s="81"/>
      <c r="M235" s="81"/>
      <c r="N235" s="81"/>
      <c r="O235" s="81"/>
      <c r="P235" s="81"/>
      <c r="Q235" s="81"/>
      <c r="R235" s="81"/>
      <c r="S235" s="81"/>
      <c r="T235" s="81"/>
      <c r="U235" s="81"/>
      <c r="V235" s="81"/>
      <c r="W235" s="81"/>
      <c r="X235" s="81"/>
      <c r="Y235" s="81"/>
      <c r="Z235" s="81"/>
    </row>
    <row r="236" spans="1:26" ht="14.25" customHeight="1" x14ac:dyDescent="0.25">
      <c r="A236" s="81"/>
      <c r="B236" s="81"/>
      <c r="C236" s="81"/>
      <c r="D236" s="81"/>
      <c r="E236" s="81"/>
      <c r="F236" s="81"/>
      <c r="G236" s="81"/>
      <c r="H236" s="81"/>
      <c r="I236" s="81"/>
      <c r="J236" s="81"/>
      <c r="K236" s="81"/>
      <c r="L236" s="81"/>
      <c r="M236" s="81"/>
      <c r="N236" s="81"/>
      <c r="O236" s="81"/>
      <c r="P236" s="81"/>
      <c r="Q236" s="81"/>
      <c r="R236" s="81"/>
      <c r="S236" s="81"/>
      <c r="T236" s="81"/>
      <c r="U236" s="81"/>
      <c r="V236" s="81"/>
      <c r="W236" s="81"/>
      <c r="X236" s="81"/>
      <c r="Y236" s="81"/>
      <c r="Z236" s="81"/>
    </row>
    <row r="237" spans="1:26" ht="14.25" customHeight="1" x14ac:dyDescent="0.25">
      <c r="A237" s="81"/>
      <c r="B237" s="81"/>
      <c r="C237" s="81"/>
      <c r="D237" s="81"/>
      <c r="E237" s="81"/>
      <c r="F237" s="81"/>
      <c r="G237" s="81"/>
      <c r="H237" s="81"/>
      <c r="I237" s="81"/>
      <c r="J237" s="81"/>
      <c r="K237" s="81"/>
      <c r="L237" s="81"/>
      <c r="M237" s="81"/>
      <c r="N237" s="81"/>
      <c r="O237" s="81"/>
      <c r="P237" s="81"/>
      <c r="Q237" s="81"/>
      <c r="R237" s="81"/>
      <c r="S237" s="81"/>
      <c r="T237" s="81"/>
      <c r="U237" s="81"/>
      <c r="V237" s="81"/>
      <c r="W237" s="81"/>
      <c r="X237" s="81"/>
      <c r="Y237" s="81"/>
      <c r="Z237" s="81"/>
    </row>
    <row r="238" spans="1:26" ht="14.25" customHeight="1" x14ac:dyDescent="0.25">
      <c r="A238" s="81"/>
      <c r="B238" s="81"/>
      <c r="C238" s="81"/>
      <c r="D238" s="81"/>
      <c r="E238" s="81"/>
      <c r="F238" s="81"/>
      <c r="G238" s="81"/>
      <c r="H238" s="81"/>
      <c r="I238" s="81"/>
      <c r="J238" s="81"/>
      <c r="K238" s="81"/>
      <c r="L238" s="81"/>
      <c r="M238" s="81"/>
      <c r="N238" s="81"/>
      <c r="O238" s="81"/>
      <c r="P238" s="81"/>
      <c r="Q238" s="81"/>
      <c r="R238" s="81"/>
      <c r="S238" s="81"/>
      <c r="T238" s="81"/>
      <c r="U238" s="81"/>
      <c r="V238" s="81"/>
      <c r="W238" s="81"/>
      <c r="X238" s="81"/>
      <c r="Y238" s="81"/>
      <c r="Z238" s="81"/>
    </row>
    <row r="239" spans="1:26" ht="14.25" customHeight="1" x14ac:dyDescent="0.25">
      <c r="A239" s="81"/>
      <c r="B239" s="81"/>
      <c r="C239" s="81"/>
      <c r="D239" s="81"/>
      <c r="E239" s="81"/>
      <c r="F239" s="81"/>
      <c r="G239" s="81"/>
      <c r="H239" s="81"/>
      <c r="I239" s="81"/>
      <c r="J239" s="81"/>
      <c r="K239" s="81"/>
      <c r="L239" s="81"/>
      <c r="M239" s="81"/>
      <c r="N239" s="81"/>
      <c r="O239" s="81"/>
      <c r="P239" s="81"/>
      <c r="Q239" s="81"/>
      <c r="R239" s="81"/>
      <c r="S239" s="81"/>
      <c r="T239" s="81"/>
      <c r="U239" s="81"/>
      <c r="V239" s="81"/>
      <c r="W239" s="81"/>
      <c r="X239" s="81"/>
      <c r="Y239" s="81"/>
      <c r="Z239" s="81"/>
    </row>
    <row r="240" spans="1:26" ht="14.25" customHeight="1" x14ac:dyDescent="0.25">
      <c r="A240" s="81"/>
      <c r="B240" s="81"/>
      <c r="C240" s="81"/>
      <c r="D240" s="81"/>
      <c r="E240" s="81"/>
      <c r="F240" s="81"/>
      <c r="G240" s="81"/>
      <c r="H240" s="81"/>
      <c r="I240" s="81"/>
      <c r="J240" s="81"/>
      <c r="K240" s="81"/>
      <c r="L240" s="81"/>
      <c r="M240" s="81"/>
      <c r="N240" s="81"/>
      <c r="O240" s="81"/>
      <c r="P240" s="81"/>
      <c r="Q240" s="81"/>
      <c r="R240" s="81"/>
      <c r="S240" s="81"/>
      <c r="T240" s="81"/>
      <c r="U240" s="81"/>
      <c r="V240" s="81"/>
      <c r="W240" s="81"/>
      <c r="X240" s="81"/>
      <c r="Y240" s="81"/>
      <c r="Z240" s="81"/>
    </row>
    <row r="241" spans="1:26" ht="14.25" customHeight="1" x14ac:dyDescent="0.25">
      <c r="A241" s="81"/>
      <c r="B241" s="81"/>
      <c r="C241" s="81"/>
      <c r="D241" s="81"/>
      <c r="E241" s="81"/>
      <c r="F241" s="81"/>
      <c r="G241" s="81"/>
      <c r="H241" s="81"/>
      <c r="I241" s="81"/>
      <c r="J241" s="81"/>
      <c r="K241" s="81"/>
      <c r="L241" s="81"/>
      <c r="M241" s="81"/>
      <c r="N241" s="81"/>
      <c r="O241" s="81"/>
      <c r="P241" s="81"/>
      <c r="Q241" s="81"/>
      <c r="R241" s="81"/>
      <c r="S241" s="81"/>
      <c r="T241" s="81"/>
      <c r="U241" s="81"/>
      <c r="V241" s="81"/>
      <c r="W241" s="81"/>
      <c r="X241" s="81"/>
      <c r="Y241" s="81"/>
      <c r="Z241" s="81"/>
    </row>
    <row r="242" spans="1:26" ht="14.25" customHeight="1" x14ac:dyDescent="0.25">
      <c r="A242" s="81"/>
      <c r="B242" s="81"/>
      <c r="C242" s="81"/>
      <c r="D242" s="81"/>
      <c r="E242" s="81"/>
      <c r="F242" s="81"/>
      <c r="G242" s="81"/>
      <c r="H242" s="81"/>
      <c r="I242" s="81"/>
      <c r="J242" s="81"/>
      <c r="K242" s="81"/>
      <c r="L242" s="81"/>
      <c r="M242" s="81"/>
      <c r="N242" s="81"/>
      <c r="O242" s="81"/>
      <c r="P242" s="81"/>
      <c r="Q242" s="81"/>
      <c r="R242" s="81"/>
      <c r="S242" s="81"/>
      <c r="T242" s="81"/>
      <c r="U242" s="81"/>
      <c r="V242" s="81"/>
      <c r="W242" s="81"/>
      <c r="X242" s="81"/>
      <c r="Y242" s="81"/>
      <c r="Z242" s="81"/>
    </row>
    <row r="243" spans="1:26" ht="14.25" customHeight="1" x14ac:dyDescent="0.25">
      <c r="A243" s="81"/>
      <c r="B243" s="81"/>
      <c r="C243" s="81"/>
      <c r="D243" s="81"/>
      <c r="E243" s="81"/>
      <c r="F243" s="81"/>
      <c r="G243" s="81"/>
      <c r="H243" s="81"/>
      <c r="I243" s="81"/>
      <c r="J243" s="81"/>
      <c r="K243" s="81"/>
      <c r="L243" s="81"/>
      <c r="M243" s="81"/>
      <c r="N243" s="81"/>
      <c r="O243" s="81"/>
      <c r="P243" s="81"/>
      <c r="Q243" s="81"/>
      <c r="R243" s="81"/>
      <c r="S243" s="81"/>
      <c r="T243" s="81"/>
      <c r="U243" s="81"/>
      <c r="V243" s="81"/>
      <c r="W243" s="81"/>
      <c r="X243" s="81"/>
      <c r="Y243" s="81"/>
      <c r="Z243" s="81"/>
    </row>
    <row r="244" spans="1:26" ht="14.25" customHeight="1" x14ac:dyDescent="0.25">
      <c r="A244" s="81"/>
      <c r="B244" s="81"/>
      <c r="C244" s="81"/>
      <c r="D244" s="81"/>
      <c r="E244" s="81"/>
      <c r="F244" s="81"/>
      <c r="G244" s="81"/>
      <c r="H244" s="81"/>
      <c r="I244" s="81"/>
      <c r="J244" s="81"/>
      <c r="K244" s="81"/>
      <c r="L244" s="81"/>
      <c r="M244" s="81"/>
      <c r="N244" s="81"/>
      <c r="O244" s="81"/>
      <c r="P244" s="81"/>
      <c r="Q244" s="81"/>
      <c r="R244" s="81"/>
      <c r="S244" s="81"/>
      <c r="T244" s="81"/>
      <c r="U244" s="81"/>
      <c r="V244" s="81"/>
      <c r="W244" s="81"/>
      <c r="X244" s="81"/>
      <c r="Y244" s="81"/>
      <c r="Z244" s="81"/>
    </row>
    <row r="245" spans="1:26" ht="14.25" customHeight="1" x14ac:dyDescent="0.25">
      <c r="A245" s="81"/>
      <c r="B245" s="81"/>
      <c r="C245" s="81"/>
      <c r="D245" s="81"/>
      <c r="E245" s="81"/>
      <c r="F245" s="81"/>
      <c r="G245" s="81"/>
      <c r="H245" s="81"/>
      <c r="I245" s="81"/>
      <c r="J245" s="81"/>
      <c r="K245" s="81"/>
      <c r="L245" s="81"/>
      <c r="M245" s="81"/>
      <c r="N245" s="81"/>
      <c r="O245" s="81"/>
      <c r="P245" s="81"/>
      <c r="Q245" s="81"/>
      <c r="R245" s="81"/>
      <c r="S245" s="81"/>
      <c r="T245" s="81"/>
      <c r="U245" s="81"/>
      <c r="V245" s="81"/>
      <c r="W245" s="81"/>
      <c r="X245" s="81"/>
      <c r="Y245" s="81"/>
      <c r="Z245" s="81"/>
    </row>
    <row r="246" spans="1:26" ht="14.25" customHeight="1" x14ac:dyDescent="0.25">
      <c r="A246" s="81"/>
      <c r="B246" s="81"/>
      <c r="C246" s="81"/>
      <c r="D246" s="81"/>
      <c r="E246" s="81"/>
      <c r="F246" s="81"/>
      <c r="G246" s="81"/>
      <c r="H246" s="81"/>
      <c r="I246" s="81"/>
      <c r="J246" s="81"/>
      <c r="K246" s="81"/>
      <c r="L246" s="81"/>
      <c r="M246" s="81"/>
      <c r="N246" s="81"/>
      <c r="O246" s="81"/>
      <c r="P246" s="81"/>
      <c r="Q246" s="81"/>
      <c r="R246" s="81"/>
      <c r="S246" s="81"/>
      <c r="T246" s="81"/>
      <c r="U246" s="81"/>
      <c r="V246" s="81"/>
      <c r="W246" s="81"/>
      <c r="X246" s="81"/>
      <c r="Y246" s="81"/>
      <c r="Z246" s="81"/>
    </row>
    <row r="247" spans="1:26" ht="14.25" customHeight="1" x14ac:dyDescent="0.25">
      <c r="A247" s="81"/>
      <c r="B247" s="81"/>
      <c r="C247" s="81"/>
      <c r="D247" s="81"/>
      <c r="E247" s="81"/>
      <c r="F247" s="81"/>
      <c r="G247" s="81"/>
      <c r="H247" s="81"/>
      <c r="I247" s="81"/>
      <c r="J247" s="81"/>
      <c r="K247" s="81"/>
      <c r="L247" s="81"/>
      <c r="M247" s="81"/>
      <c r="N247" s="81"/>
      <c r="O247" s="81"/>
      <c r="P247" s="81"/>
      <c r="Q247" s="81"/>
      <c r="R247" s="81"/>
      <c r="S247" s="81"/>
      <c r="T247" s="81"/>
      <c r="U247" s="81"/>
      <c r="V247" s="81"/>
      <c r="W247" s="81"/>
      <c r="X247" s="81"/>
      <c r="Y247" s="81"/>
      <c r="Z247" s="81"/>
    </row>
    <row r="248" spans="1:26" ht="14.25" customHeight="1" x14ac:dyDescent="0.25">
      <c r="A248" s="81"/>
      <c r="B248" s="81"/>
      <c r="C248" s="81"/>
      <c r="D248" s="81"/>
      <c r="E248" s="81"/>
      <c r="F248" s="81"/>
      <c r="G248" s="81"/>
      <c r="H248" s="81"/>
      <c r="I248" s="81"/>
      <c r="J248" s="81"/>
      <c r="K248" s="81"/>
      <c r="L248" s="81"/>
      <c r="M248" s="81"/>
      <c r="N248" s="81"/>
      <c r="O248" s="81"/>
      <c r="P248" s="81"/>
      <c r="Q248" s="81"/>
      <c r="R248" s="81"/>
      <c r="S248" s="81"/>
      <c r="T248" s="81"/>
      <c r="U248" s="81"/>
      <c r="V248" s="81"/>
      <c r="W248" s="81"/>
      <c r="X248" s="81"/>
      <c r="Y248" s="81"/>
      <c r="Z248" s="81"/>
    </row>
    <row r="249" spans="1:26" ht="14.25" customHeight="1" x14ac:dyDescent="0.25">
      <c r="A249" s="81"/>
      <c r="B249" s="81"/>
      <c r="C249" s="81"/>
      <c r="D249" s="81"/>
      <c r="E249" s="81"/>
      <c r="F249" s="81"/>
      <c r="G249" s="81"/>
      <c r="H249" s="81"/>
      <c r="I249" s="81"/>
      <c r="J249" s="81"/>
      <c r="K249" s="81"/>
      <c r="L249" s="81"/>
      <c r="M249" s="81"/>
      <c r="N249" s="81"/>
      <c r="O249" s="81"/>
      <c r="P249" s="81"/>
      <c r="Q249" s="81"/>
      <c r="R249" s="81"/>
      <c r="S249" s="81"/>
      <c r="T249" s="81"/>
      <c r="U249" s="81"/>
      <c r="V249" s="81"/>
      <c r="W249" s="81"/>
      <c r="X249" s="81"/>
      <c r="Y249" s="81"/>
      <c r="Z249" s="81"/>
    </row>
    <row r="250" spans="1:26" ht="15.75" customHeight="1" x14ac:dyDescent="0.25"/>
    <row r="251" spans="1:26" ht="15.75" customHeight="1" x14ac:dyDescent="0.25"/>
    <row r="252" spans="1:26" ht="15.75" customHeight="1" x14ac:dyDescent="0.25"/>
    <row r="253" spans="1:26" ht="15.75" customHeight="1" x14ac:dyDescent="0.25"/>
    <row r="254" spans="1:26" ht="15.75" customHeight="1" x14ac:dyDescent="0.25"/>
    <row r="255" spans="1:26" ht="15.75" customHeight="1" x14ac:dyDescent="0.25"/>
    <row r="256" spans="1:2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mergeCells count="1">
    <mergeCell ref="A1:G1"/>
  </mergeCells>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2">
        <x14:dataValidation type="list" allowBlank="1" showErrorMessage="1" xr:uid="{00000000-0002-0000-0400-000000000000}">
          <x14:formula1>
            <xm:f>dropdown!$A$1:$A$3</xm:f>
          </x14:formula1>
          <xm:sqref>G3:G49</xm:sqref>
        </x14:dataValidation>
        <x14:dataValidation type="list" allowBlank="1" xr:uid="{00000000-0002-0000-0400-000001000000}">
          <x14:formula1>
            <xm:f>dropdown!$A$29:$A$32</xm:f>
          </x14:formula1>
          <xm:sqref>H3:H49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6406B-11BF-0647-8DFD-C1AC10E646B7}">
  <sheetPr codeName="Sheet5">
    <outlinePr summaryBelow="0" summaryRight="0"/>
  </sheetPr>
  <dimension ref="B1:F163"/>
  <sheetViews>
    <sheetView showGridLines="0" zoomScale="85" zoomScaleNormal="85" workbookViewId="0"/>
  </sheetViews>
  <sheetFormatPr baseColWidth="10" defaultColWidth="14.5" defaultRowHeight="15" customHeight="1" x14ac:dyDescent="0.25"/>
  <cols>
    <col min="1" max="1" width="8.125" style="95" customWidth="1"/>
    <col min="2" max="2" width="40.375" style="95" customWidth="1"/>
    <col min="3" max="3" width="45.875" style="95" customWidth="1"/>
    <col min="4" max="4" width="37.125" style="132" customWidth="1"/>
    <col min="5" max="5" width="24" style="95" customWidth="1"/>
    <col min="6" max="6" width="37" style="95" customWidth="1"/>
    <col min="7" max="16384" width="14.5" style="95"/>
  </cols>
  <sheetData>
    <row r="1" spans="2:6" x14ac:dyDescent="0.25">
      <c r="B1" s="93"/>
      <c r="C1" s="93"/>
      <c r="D1" s="94"/>
    </row>
    <row r="2" spans="2:6" x14ac:dyDescent="0.25">
      <c r="B2" s="96" t="s">
        <v>923</v>
      </c>
      <c r="C2" s="93"/>
      <c r="D2" s="94"/>
    </row>
    <row r="3" spans="2:6" ht="45" x14ac:dyDescent="0.25">
      <c r="B3" s="97" t="s">
        <v>674</v>
      </c>
      <c r="C3" s="97" t="s">
        <v>675</v>
      </c>
      <c r="D3" s="97" t="s">
        <v>676</v>
      </c>
      <c r="E3" s="98" t="s">
        <v>43</v>
      </c>
      <c r="F3" s="98" t="s">
        <v>45</v>
      </c>
    </row>
    <row r="4" spans="2:6" x14ac:dyDescent="0.25">
      <c r="B4" s="99" t="s">
        <v>677</v>
      </c>
      <c r="C4" s="100"/>
      <c r="D4" s="100"/>
      <c r="E4" s="101"/>
      <c r="F4" s="102"/>
    </row>
    <row r="5" spans="2:6" ht="45" customHeight="1" x14ac:dyDescent="0.25">
      <c r="B5" s="103" t="s">
        <v>678</v>
      </c>
      <c r="C5" s="103" t="s">
        <v>679</v>
      </c>
      <c r="D5" s="103" t="s">
        <v>680</v>
      </c>
      <c r="E5" s="104" t="s">
        <v>98</v>
      </c>
      <c r="F5" s="104"/>
    </row>
    <row r="6" spans="2:6" ht="45" customHeight="1" x14ac:dyDescent="0.25">
      <c r="B6" s="103" t="s">
        <v>681</v>
      </c>
      <c r="C6" s="103" t="s">
        <v>682</v>
      </c>
      <c r="D6" s="103" t="s">
        <v>683</v>
      </c>
      <c r="E6" s="104" t="s">
        <v>98</v>
      </c>
      <c r="F6" s="104"/>
    </row>
    <row r="7" spans="2:6" ht="45" customHeight="1" x14ac:dyDescent="0.25">
      <c r="B7" s="103" t="s">
        <v>684</v>
      </c>
      <c r="C7" s="103" t="s">
        <v>685</v>
      </c>
      <c r="D7" s="103" t="s">
        <v>686</v>
      </c>
      <c r="E7" s="104" t="s">
        <v>98</v>
      </c>
      <c r="F7" s="104"/>
    </row>
    <row r="8" spans="2:6" x14ac:dyDescent="0.25">
      <c r="B8" s="105" t="s">
        <v>687</v>
      </c>
      <c r="C8" s="106"/>
      <c r="D8" s="107"/>
      <c r="E8" s="101"/>
      <c r="F8" s="102"/>
    </row>
    <row r="9" spans="2:6" ht="45" customHeight="1" x14ac:dyDescent="0.25">
      <c r="B9" s="103" t="s">
        <v>949</v>
      </c>
      <c r="C9" s="103" t="s">
        <v>688</v>
      </c>
      <c r="D9" s="103" t="s">
        <v>689</v>
      </c>
      <c r="E9" s="104" t="s">
        <v>98</v>
      </c>
      <c r="F9" s="104"/>
    </row>
    <row r="10" spans="2:6" ht="45" customHeight="1" x14ac:dyDescent="0.25">
      <c r="B10" s="103" t="s">
        <v>690</v>
      </c>
      <c r="C10" s="103" t="s">
        <v>691</v>
      </c>
      <c r="D10" s="103" t="s">
        <v>692</v>
      </c>
      <c r="E10" s="104" t="s">
        <v>98</v>
      </c>
      <c r="F10" s="104"/>
    </row>
    <row r="11" spans="2:6" ht="45" customHeight="1" x14ac:dyDescent="0.25">
      <c r="B11" s="103" t="s">
        <v>693</v>
      </c>
      <c r="C11" s="103" t="s">
        <v>694</v>
      </c>
      <c r="D11" s="103" t="s">
        <v>695</v>
      </c>
      <c r="E11" s="104" t="s">
        <v>98</v>
      </c>
      <c r="F11" s="104"/>
    </row>
    <row r="12" spans="2:6" ht="30" x14ac:dyDescent="0.25">
      <c r="B12" s="105" t="s">
        <v>696</v>
      </c>
      <c r="C12" s="106"/>
      <c r="D12" s="107"/>
      <c r="E12" s="101"/>
      <c r="F12" s="102"/>
    </row>
    <row r="13" spans="2:6" x14ac:dyDescent="0.25">
      <c r="B13" s="108" t="s">
        <v>948</v>
      </c>
      <c r="C13" s="109"/>
      <c r="D13" s="109"/>
      <c r="E13" s="101"/>
      <c r="F13" s="102"/>
    </row>
    <row r="14" spans="2:6" ht="45" customHeight="1" x14ac:dyDescent="0.25">
      <c r="B14" s="110" t="s">
        <v>697</v>
      </c>
      <c r="C14" s="110" t="s">
        <v>698</v>
      </c>
      <c r="D14" s="110" t="s">
        <v>699</v>
      </c>
      <c r="E14" s="111" t="s">
        <v>98</v>
      </c>
      <c r="F14" s="111"/>
    </row>
    <row r="15" spans="2:6" ht="45" customHeight="1" x14ac:dyDescent="0.25">
      <c r="B15" s="103" t="s">
        <v>700</v>
      </c>
      <c r="C15" s="103" t="s">
        <v>701</v>
      </c>
      <c r="D15" s="103" t="s">
        <v>702</v>
      </c>
      <c r="E15" s="104" t="s">
        <v>98</v>
      </c>
      <c r="F15" s="104"/>
    </row>
    <row r="16" spans="2:6" ht="45" customHeight="1" x14ac:dyDescent="0.25">
      <c r="B16" s="103" t="s">
        <v>703</v>
      </c>
      <c r="C16" s="103" t="s">
        <v>704</v>
      </c>
      <c r="D16" s="103" t="s">
        <v>705</v>
      </c>
      <c r="E16" s="104" t="s">
        <v>98</v>
      </c>
      <c r="F16" s="104"/>
    </row>
    <row r="17" spans="2:6" ht="45" customHeight="1" x14ac:dyDescent="0.25">
      <c r="B17" s="103" t="s">
        <v>706</v>
      </c>
      <c r="C17" s="103" t="s">
        <v>707</v>
      </c>
      <c r="D17" s="103" t="s">
        <v>708</v>
      </c>
      <c r="E17" s="104" t="s">
        <v>98</v>
      </c>
      <c r="F17" s="104"/>
    </row>
    <row r="18" spans="2:6" ht="45" customHeight="1" x14ac:dyDescent="0.25">
      <c r="B18" s="103" t="s">
        <v>947</v>
      </c>
      <c r="C18" s="103" t="s">
        <v>709</v>
      </c>
      <c r="D18" s="103" t="s">
        <v>710</v>
      </c>
      <c r="E18" s="104" t="s">
        <v>98</v>
      </c>
      <c r="F18" s="104"/>
    </row>
    <row r="19" spans="2:6" ht="30" x14ac:dyDescent="0.25">
      <c r="B19" s="105" t="s">
        <v>711</v>
      </c>
      <c r="C19" s="106"/>
      <c r="D19" s="107"/>
      <c r="E19" s="101"/>
      <c r="F19" s="102"/>
    </row>
    <row r="20" spans="2:6" ht="45" customHeight="1" x14ac:dyDescent="0.25">
      <c r="B20" s="103" t="s">
        <v>712</v>
      </c>
      <c r="C20" s="103" t="s">
        <v>713</v>
      </c>
      <c r="D20" s="103" t="s">
        <v>714</v>
      </c>
      <c r="E20" s="104" t="s">
        <v>98</v>
      </c>
      <c r="F20" s="104"/>
    </row>
    <row r="21" spans="2:6" ht="45" customHeight="1" x14ac:dyDescent="0.25">
      <c r="B21" s="103" t="s">
        <v>715</v>
      </c>
      <c r="C21" s="103" t="s">
        <v>716</v>
      </c>
      <c r="D21" s="103" t="s">
        <v>717</v>
      </c>
      <c r="E21" s="104" t="s">
        <v>98</v>
      </c>
      <c r="F21" s="104"/>
    </row>
    <row r="22" spans="2:6" x14ac:dyDescent="0.25">
      <c r="B22" s="112"/>
      <c r="C22" s="93"/>
      <c r="D22" s="94"/>
    </row>
    <row r="23" spans="2:6" x14ac:dyDescent="0.25">
      <c r="B23" s="113" t="s">
        <v>929</v>
      </c>
      <c r="D23" s="94"/>
    </row>
    <row r="24" spans="2:6" ht="45" x14ac:dyDescent="0.25">
      <c r="B24" s="97" t="s">
        <v>674</v>
      </c>
      <c r="C24" s="97" t="s">
        <v>675</v>
      </c>
      <c r="D24" s="97" t="s">
        <v>676</v>
      </c>
      <c r="E24" s="98" t="s">
        <v>43</v>
      </c>
      <c r="F24" s="98" t="s">
        <v>45</v>
      </c>
    </row>
    <row r="25" spans="2:6" x14ac:dyDescent="0.25">
      <c r="B25" s="114" t="s">
        <v>677</v>
      </c>
      <c r="C25" s="115"/>
      <c r="D25" s="116"/>
      <c r="E25" s="101"/>
      <c r="F25" s="102"/>
    </row>
    <row r="26" spans="2:6" ht="45" customHeight="1" x14ac:dyDescent="0.25">
      <c r="B26" s="117" t="s">
        <v>718</v>
      </c>
      <c r="C26" s="118" t="s">
        <v>719</v>
      </c>
      <c r="D26" s="119" t="s">
        <v>720</v>
      </c>
      <c r="E26" s="104" t="s">
        <v>98</v>
      </c>
      <c r="F26" s="104"/>
    </row>
    <row r="27" spans="2:6" ht="45" customHeight="1" x14ac:dyDescent="0.25">
      <c r="B27" s="120" t="s">
        <v>721</v>
      </c>
      <c r="C27" s="118" t="s">
        <v>722</v>
      </c>
      <c r="D27" s="119" t="s">
        <v>723</v>
      </c>
      <c r="E27" s="104" t="s">
        <v>98</v>
      </c>
      <c r="F27" s="104"/>
    </row>
    <row r="28" spans="2:6" ht="45" customHeight="1" x14ac:dyDescent="0.25">
      <c r="B28" s="120" t="s">
        <v>724</v>
      </c>
      <c r="C28" s="118" t="s">
        <v>725</v>
      </c>
      <c r="D28" s="119" t="s">
        <v>726</v>
      </c>
      <c r="E28" s="104" t="s">
        <v>98</v>
      </c>
      <c r="F28" s="104"/>
    </row>
    <row r="29" spans="2:6" ht="45" customHeight="1" x14ac:dyDescent="0.25">
      <c r="B29" s="120" t="s">
        <v>727</v>
      </c>
      <c r="C29" s="118" t="s">
        <v>728</v>
      </c>
      <c r="D29" s="119" t="s">
        <v>729</v>
      </c>
      <c r="E29" s="104" t="s">
        <v>98</v>
      </c>
      <c r="F29" s="104"/>
    </row>
    <row r="30" spans="2:6" ht="45" customHeight="1" x14ac:dyDescent="0.25">
      <c r="B30" s="120" t="s">
        <v>730</v>
      </c>
      <c r="C30" s="118" t="s">
        <v>731</v>
      </c>
      <c r="D30" s="119" t="s">
        <v>732</v>
      </c>
      <c r="E30" s="104" t="s">
        <v>98</v>
      </c>
      <c r="F30" s="104"/>
    </row>
    <row r="31" spans="2:6" x14ac:dyDescent="0.25">
      <c r="B31" s="114" t="s">
        <v>687</v>
      </c>
      <c r="C31" s="115"/>
      <c r="D31" s="116"/>
      <c r="E31" s="101"/>
      <c r="F31" s="102"/>
    </row>
    <row r="32" spans="2:6" ht="45" customHeight="1" x14ac:dyDescent="0.25">
      <c r="B32" s="120" t="s">
        <v>733</v>
      </c>
      <c r="C32" s="118" t="s">
        <v>734</v>
      </c>
      <c r="D32" s="119" t="s">
        <v>735</v>
      </c>
      <c r="E32" s="104" t="s">
        <v>98</v>
      </c>
      <c r="F32" s="104"/>
    </row>
    <row r="33" spans="2:6" ht="45" customHeight="1" x14ac:dyDescent="0.25">
      <c r="B33" s="120" t="s">
        <v>736</v>
      </c>
      <c r="C33" s="118" t="s">
        <v>737</v>
      </c>
      <c r="D33" s="119" t="s">
        <v>738</v>
      </c>
      <c r="E33" s="104" t="s">
        <v>98</v>
      </c>
      <c r="F33" s="104"/>
    </row>
    <row r="34" spans="2:6" ht="45" customHeight="1" x14ac:dyDescent="0.25">
      <c r="B34" s="120" t="s">
        <v>739</v>
      </c>
      <c r="C34" s="118" t="s">
        <v>740</v>
      </c>
      <c r="D34" s="119" t="s">
        <v>741</v>
      </c>
      <c r="E34" s="104" t="s">
        <v>98</v>
      </c>
      <c r="F34" s="104"/>
    </row>
    <row r="35" spans="2:6" ht="45" customHeight="1" x14ac:dyDescent="0.25">
      <c r="B35" s="120" t="s">
        <v>742</v>
      </c>
      <c r="C35" s="118" t="s">
        <v>743</v>
      </c>
      <c r="D35" s="119" t="s">
        <v>744</v>
      </c>
      <c r="E35" s="104" t="s">
        <v>98</v>
      </c>
      <c r="F35" s="104"/>
    </row>
    <row r="36" spans="2:6" ht="45" customHeight="1" x14ac:dyDescent="0.25">
      <c r="B36" s="120" t="s">
        <v>745</v>
      </c>
      <c r="C36" s="118" t="s">
        <v>950</v>
      </c>
      <c r="D36" s="119" t="s">
        <v>746</v>
      </c>
      <c r="E36" s="104" t="s">
        <v>98</v>
      </c>
      <c r="F36" s="104"/>
    </row>
    <row r="37" spans="2:6" ht="30" x14ac:dyDescent="0.25">
      <c r="B37" s="114" t="s">
        <v>711</v>
      </c>
      <c r="C37" s="115"/>
      <c r="D37" s="116"/>
      <c r="E37" s="101"/>
      <c r="F37" s="102"/>
    </row>
    <row r="38" spans="2:6" ht="45" customHeight="1" x14ac:dyDescent="0.25">
      <c r="B38" s="120" t="s">
        <v>747</v>
      </c>
      <c r="C38" s="119" t="s">
        <v>748</v>
      </c>
      <c r="D38" s="119" t="s">
        <v>749</v>
      </c>
      <c r="E38" s="104" t="s">
        <v>98</v>
      </c>
      <c r="F38" s="104"/>
    </row>
    <row r="39" spans="2:6" ht="45" customHeight="1" x14ac:dyDescent="0.25">
      <c r="B39" s="120" t="s">
        <v>750</v>
      </c>
      <c r="C39" s="119" t="s">
        <v>751</v>
      </c>
      <c r="D39" s="119" t="s">
        <v>752</v>
      </c>
      <c r="E39" s="104" t="s">
        <v>98</v>
      </c>
      <c r="F39" s="104"/>
    </row>
    <row r="40" spans="2:6" x14ac:dyDescent="0.25">
      <c r="B40" s="93"/>
      <c r="C40" s="93"/>
      <c r="D40" s="94"/>
    </row>
    <row r="41" spans="2:6" x14ac:dyDescent="0.25">
      <c r="B41" s="121" t="s">
        <v>928</v>
      </c>
      <c r="D41" s="94"/>
    </row>
    <row r="42" spans="2:6" ht="45" customHeight="1" x14ac:dyDescent="0.25">
      <c r="B42" s="97" t="s">
        <v>674</v>
      </c>
      <c r="C42" s="97" t="s">
        <v>675</v>
      </c>
      <c r="D42" s="97" t="s">
        <v>676</v>
      </c>
      <c r="E42" s="98" t="s">
        <v>43</v>
      </c>
      <c r="F42" s="98" t="s">
        <v>45</v>
      </c>
    </row>
    <row r="43" spans="2:6" x14ac:dyDescent="0.25">
      <c r="B43" s="123" t="s">
        <v>677</v>
      </c>
      <c r="C43" s="124"/>
      <c r="D43" s="124"/>
      <c r="E43" s="101"/>
      <c r="F43" s="102"/>
    </row>
    <row r="44" spans="2:6" ht="45" customHeight="1" x14ac:dyDescent="0.25">
      <c r="B44" s="117" t="s">
        <v>727</v>
      </c>
      <c r="C44" s="119" t="s">
        <v>753</v>
      </c>
      <c r="D44" s="119" t="s">
        <v>754</v>
      </c>
      <c r="E44" s="104" t="s">
        <v>98</v>
      </c>
      <c r="F44" s="104"/>
    </row>
    <row r="45" spans="2:6" ht="45" customHeight="1" x14ac:dyDescent="0.25">
      <c r="B45" s="120" t="s">
        <v>721</v>
      </c>
      <c r="C45" s="119" t="s">
        <v>755</v>
      </c>
      <c r="D45" s="119" t="s">
        <v>756</v>
      </c>
      <c r="E45" s="104" t="s">
        <v>98</v>
      </c>
      <c r="F45" s="104"/>
    </row>
    <row r="46" spans="2:6" ht="45" customHeight="1" x14ac:dyDescent="0.25">
      <c r="B46" s="117" t="s">
        <v>724</v>
      </c>
      <c r="C46" s="119" t="s">
        <v>757</v>
      </c>
      <c r="D46" s="119" t="s">
        <v>758</v>
      </c>
      <c r="E46" s="104" t="s">
        <v>98</v>
      </c>
      <c r="F46" s="104"/>
    </row>
    <row r="47" spans="2:6" x14ac:dyDescent="0.25">
      <c r="B47" s="123" t="s">
        <v>687</v>
      </c>
      <c r="C47" s="115"/>
      <c r="D47" s="116"/>
      <c r="E47" s="101"/>
      <c r="F47" s="102"/>
    </row>
    <row r="48" spans="2:6" ht="45" customHeight="1" x14ac:dyDescent="0.25">
      <c r="B48" s="117" t="s">
        <v>733</v>
      </c>
      <c r="C48" s="119" t="s">
        <v>759</v>
      </c>
      <c r="D48" s="119" t="s">
        <v>760</v>
      </c>
      <c r="E48" s="104" t="s">
        <v>98</v>
      </c>
      <c r="F48" s="104"/>
    </row>
    <row r="49" spans="2:6" ht="45" customHeight="1" x14ac:dyDescent="0.25">
      <c r="B49" s="117" t="s">
        <v>736</v>
      </c>
      <c r="C49" s="119" t="s">
        <v>761</v>
      </c>
      <c r="D49" s="119" t="s">
        <v>762</v>
      </c>
      <c r="E49" s="104" t="s">
        <v>98</v>
      </c>
      <c r="F49" s="104"/>
    </row>
    <row r="50" spans="2:6" ht="30" x14ac:dyDescent="0.25">
      <c r="B50" s="123" t="s">
        <v>763</v>
      </c>
      <c r="C50" s="115"/>
      <c r="D50" s="116"/>
      <c r="E50" s="101"/>
      <c r="F50" s="102"/>
    </row>
    <row r="51" spans="2:6" ht="45" customHeight="1" x14ac:dyDescent="0.25">
      <c r="B51" s="117" t="s">
        <v>764</v>
      </c>
      <c r="C51" s="119" t="s">
        <v>765</v>
      </c>
      <c r="D51" s="119" t="s">
        <v>766</v>
      </c>
      <c r="E51" s="104" t="s">
        <v>98</v>
      </c>
      <c r="F51" s="104"/>
    </row>
    <row r="52" spans="2:6" ht="45" customHeight="1" x14ac:dyDescent="0.25">
      <c r="B52" s="117" t="s">
        <v>745</v>
      </c>
      <c r="C52" s="119" t="s">
        <v>767</v>
      </c>
      <c r="D52" s="119" t="s">
        <v>768</v>
      </c>
      <c r="E52" s="104" t="s">
        <v>98</v>
      </c>
      <c r="F52" s="104"/>
    </row>
    <row r="53" spans="2:6" ht="45" customHeight="1" x14ac:dyDescent="0.25">
      <c r="B53" s="117" t="s">
        <v>747</v>
      </c>
      <c r="C53" s="119" t="s">
        <v>769</v>
      </c>
      <c r="D53" s="119" t="s">
        <v>770</v>
      </c>
      <c r="E53" s="104" t="s">
        <v>98</v>
      </c>
      <c r="F53" s="104"/>
    </row>
    <row r="54" spans="2:6" ht="45" customHeight="1" x14ac:dyDescent="0.25">
      <c r="B54" s="117" t="s">
        <v>750</v>
      </c>
      <c r="C54" s="119" t="s">
        <v>771</v>
      </c>
      <c r="D54" s="119" t="s">
        <v>772</v>
      </c>
      <c r="E54" s="104" t="s">
        <v>98</v>
      </c>
      <c r="F54" s="104"/>
    </row>
    <row r="55" spans="2:6" x14ac:dyDescent="0.25">
      <c r="B55" s="93"/>
      <c r="C55" s="93"/>
      <c r="D55" s="94"/>
    </row>
    <row r="56" spans="2:6" x14ac:dyDescent="0.25">
      <c r="B56" s="113" t="s">
        <v>927</v>
      </c>
      <c r="D56" s="94"/>
    </row>
    <row r="57" spans="2:6" ht="45" x14ac:dyDescent="0.25">
      <c r="B57" s="97" t="s">
        <v>674</v>
      </c>
      <c r="C57" s="97" t="s">
        <v>675</v>
      </c>
      <c r="D57" s="97" t="s">
        <v>676</v>
      </c>
      <c r="E57" s="98" t="s">
        <v>43</v>
      </c>
      <c r="F57" s="98" t="s">
        <v>45</v>
      </c>
    </row>
    <row r="58" spans="2:6" x14ac:dyDescent="0.25">
      <c r="B58" s="123" t="s">
        <v>677</v>
      </c>
      <c r="C58" s="124"/>
      <c r="D58" s="124"/>
      <c r="E58" s="101"/>
      <c r="F58" s="102"/>
    </row>
    <row r="59" spans="2:6" ht="45" customHeight="1" x14ac:dyDescent="0.25">
      <c r="B59" s="125" t="s">
        <v>727</v>
      </c>
      <c r="C59" s="119" t="s">
        <v>773</v>
      </c>
      <c r="D59" s="119" t="s">
        <v>774</v>
      </c>
      <c r="E59" s="104" t="s">
        <v>98</v>
      </c>
      <c r="F59" s="104"/>
    </row>
    <row r="60" spans="2:6" ht="45" customHeight="1" x14ac:dyDescent="0.25">
      <c r="B60" s="125" t="s">
        <v>775</v>
      </c>
      <c r="C60" s="118" t="s">
        <v>776</v>
      </c>
      <c r="D60" s="119" t="s">
        <v>777</v>
      </c>
      <c r="E60" s="104" t="s">
        <v>98</v>
      </c>
      <c r="F60" s="104"/>
    </row>
    <row r="61" spans="2:6" x14ac:dyDescent="0.25">
      <c r="B61" s="123" t="s">
        <v>687</v>
      </c>
      <c r="C61" s="115"/>
      <c r="D61" s="116"/>
      <c r="E61" s="101"/>
      <c r="F61" s="102"/>
    </row>
    <row r="62" spans="2:6" ht="45" customHeight="1" x14ac:dyDescent="0.25">
      <c r="B62" s="117" t="s">
        <v>724</v>
      </c>
      <c r="C62" s="119" t="s">
        <v>778</v>
      </c>
      <c r="D62" s="119" t="s">
        <v>779</v>
      </c>
      <c r="E62" s="104" t="s">
        <v>98</v>
      </c>
      <c r="F62" s="104"/>
    </row>
    <row r="63" spans="2:6" ht="45" customHeight="1" x14ac:dyDescent="0.25">
      <c r="B63" s="117" t="s">
        <v>780</v>
      </c>
      <c r="C63" s="119" t="s">
        <v>781</v>
      </c>
      <c r="D63" s="119" t="s">
        <v>782</v>
      </c>
      <c r="E63" s="104" t="s">
        <v>98</v>
      </c>
      <c r="F63" s="104"/>
    </row>
    <row r="64" spans="2:6" ht="45" customHeight="1" x14ac:dyDescent="0.25">
      <c r="B64" s="117" t="s">
        <v>783</v>
      </c>
      <c r="C64" s="119" t="s">
        <v>784</v>
      </c>
      <c r="D64" s="119" t="s">
        <v>785</v>
      </c>
      <c r="E64" s="104" t="s">
        <v>98</v>
      </c>
      <c r="F64" s="104"/>
    </row>
    <row r="65" spans="2:6" ht="30" x14ac:dyDescent="0.25">
      <c r="B65" s="126" t="s">
        <v>763</v>
      </c>
      <c r="C65" s="115"/>
      <c r="D65" s="116"/>
      <c r="E65" s="101"/>
      <c r="F65" s="102"/>
    </row>
    <row r="66" spans="2:6" ht="45" customHeight="1" x14ac:dyDescent="0.25">
      <c r="B66" s="103" t="s">
        <v>786</v>
      </c>
      <c r="C66" s="119" t="s">
        <v>787</v>
      </c>
      <c r="D66" s="119" t="s">
        <v>788</v>
      </c>
      <c r="E66" s="104" t="s">
        <v>98</v>
      </c>
      <c r="F66" s="104"/>
    </row>
    <row r="67" spans="2:6" ht="45" customHeight="1" x14ac:dyDescent="0.25">
      <c r="B67" s="103" t="s">
        <v>789</v>
      </c>
      <c r="C67" s="119" t="s">
        <v>790</v>
      </c>
      <c r="D67" s="119" t="s">
        <v>791</v>
      </c>
      <c r="E67" s="104" t="s">
        <v>98</v>
      </c>
      <c r="F67" s="104"/>
    </row>
    <row r="68" spans="2:6" ht="45" customHeight="1" x14ac:dyDescent="0.25">
      <c r="B68" s="103" t="s">
        <v>951</v>
      </c>
      <c r="C68" s="119" t="s">
        <v>769</v>
      </c>
      <c r="D68" s="119" t="s">
        <v>770</v>
      </c>
      <c r="E68" s="104" t="s">
        <v>98</v>
      </c>
      <c r="F68" s="104"/>
    </row>
    <row r="69" spans="2:6" ht="45" customHeight="1" x14ac:dyDescent="0.25">
      <c r="B69" s="103" t="s">
        <v>952</v>
      </c>
      <c r="C69" s="119" t="s">
        <v>792</v>
      </c>
      <c r="D69" s="119" t="s">
        <v>772</v>
      </c>
      <c r="E69" s="104" t="s">
        <v>98</v>
      </c>
      <c r="F69" s="104"/>
    </row>
    <row r="70" spans="2:6" x14ac:dyDescent="0.25">
      <c r="B70" s="112"/>
      <c r="C70" s="93"/>
      <c r="D70" s="94"/>
    </row>
    <row r="71" spans="2:6" x14ac:dyDescent="0.25">
      <c r="B71" s="113" t="s">
        <v>926</v>
      </c>
      <c r="D71" s="94"/>
    </row>
    <row r="72" spans="2:6" ht="45" customHeight="1" x14ac:dyDescent="0.25">
      <c r="B72" s="97" t="s">
        <v>674</v>
      </c>
      <c r="C72" s="97" t="s">
        <v>675</v>
      </c>
      <c r="D72" s="97" t="s">
        <v>676</v>
      </c>
      <c r="E72" s="98" t="s">
        <v>43</v>
      </c>
      <c r="F72" s="98" t="s">
        <v>45</v>
      </c>
    </row>
    <row r="73" spans="2:6" x14ac:dyDescent="0.25">
      <c r="B73" s="123" t="s">
        <v>677</v>
      </c>
      <c r="C73" s="124"/>
      <c r="D73" s="124"/>
      <c r="E73" s="101"/>
      <c r="F73" s="102"/>
    </row>
    <row r="74" spans="2:6" ht="45" customHeight="1" x14ac:dyDescent="0.25">
      <c r="B74" s="117" t="s">
        <v>727</v>
      </c>
      <c r="C74" s="119" t="s">
        <v>793</v>
      </c>
      <c r="D74" s="119" t="s">
        <v>754</v>
      </c>
      <c r="E74" s="104" t="s">
        <v>98</v>
      </c>
      <c r="F74" s="104"/>
    </row>
    <row r="75" spans="2:6" ht="45" customHeight="1" x14ac:dyDescent="0.25">
      <c r="B75" s="117" t="s">
        <v>775</v>
      </c>
      <c r="C75" s="118" t="s">
        <v>794</v>
      </c>
      <c r="D75" s="119" t="s">
        <v>795</v>
      </c>
      <c r="E75" s="104" t="s">
        <v>98</v>
      </c>
      <c r="F75" s="104"/>
    </row>
    <row r="76" spans="2:6" ht="45" customHeight="1" x14ac:dyDescent="0.25">
      <c r="B76" s="117" t="s">
        <v>724</v>
      </c>
      <c r="C76" s="119" t="s">
        <v>796</v>
      </c>
      <c r="D76" s="119" t="s">
        <v>797</v>
      </c>
      <c r="E76" s="104" t="s">
        <v>98</v>
      </c>
      <c r="F76" s="104"/>
    </row>
    <row r="77" spans="2:6" x14ac:dyDescent="0.25">
      <c r="B77" s="123" t="s">
        <v>687</v>
      </c>
      <c r="C77" s="115"/>
      <c r="D77" s="116"/>
      <c r="E77" s="101"/>
      <c r="F77" s="102"/>
    </row>
    <row r="78" spans="2:6" ht="45" customHeight="1" x14ac:dyDescent="0.25">
      <c r="B78" s="117" t="s">
        <v>745</v>
      </c>
      <c r="C78" s="119" t="s">
        <v>798</v>
      </c>
      <c r="D78" s="119" t="s">
        <v>799</v>
      </c>
      <c r="E78" s="104" t="s">
        <v>98</v>
      </c>
      <c r="F78" s="104"/>
    </row>
    <row r="79" spans="2:6" ht="45" customHeight="1" x14ac:dyDescent="0.25">
      <c r="B79" s="117" t="s">
        <v>764</v>
      </c>
      <c r="C79" s="119" t="s">
        <v>800</v>
      </c>
      <c r="D79" s="119" t="s">
        <v>801</v>
      </c>
      <c r="E79" s="104" t="s">
        <v>98</v>
      </c>
      <c r="F79" s="104"/>
    </row>
    <row r="80" spans="2:6" ht="30" x14ac:dyDescent="0.25">
      <c r="B80" s="123" t="s">
        <v>763</v>
      </c>
      <c r="C80" s="115"/>
      <c r="D80" s="116"/>
      <c r="E80" s="101"/>
      <c r="F80" s="102"/>
    </row>
    <row r="81" spans="2:6" ht="45" customHeight="1" x14ac:dyDescent="0.25">
      <c r="B81" s="117" t="s">
        <v>786</v>
      </c>
      <c r="C81" s="119" t="s">
        <v>802</v>
      </c>
      <c r="D81" s="119" t="s">
        <v>803</v>
      </c>
      <c r="E81" s="104" t="s">
        <v>98</v>
      </c>
      <c r="F81" s="104"/>
    </row>
    <row r="82" spans="2:6" ht="45" customHeight="1" x14ac:dyDescent="0.25">
      <c r="B82" s="117" t="s">
        <v>783</v>
      </c>
      <c r="C82" s="119" t="s">
        <v>804</v>
      </c>
      <c r="D82" s="119" t="s">
        <v>805</v>
      </c>
      <c r="E82" s="104" t="s">
        <v>98</v>
      </c>
      <c r="F82" s="104"/>
    </row>
    <row r="83" spans="2:6" ht="45" customHeight="1" x14ac:dyDescent="0.25">
      <c r="B83" s="117" t="s">
        <v>747</v>
      </c>
      <c r="C83" s="119" t="s">
        <v>806</v>
      </c>
      <c r="D83" s="119" t="s">
        <v>807</v>
      </c>
      <c r="E83" s="104" t="s">
        <v>98</v>
      </c>
      <c r="F83" s="104"/>
    </row>
    <row r="84" spans="2:6" ht="45" customHeight="1" x14ac:dyDescent="0.25">
      <c r="B84" s="117" t="s">
        <v>750</v>
      </c>
      <c r="C84" s="119" t="s">
        <v>771</v>
      </c>
      <c r="D84" s="119" t="s">
        <v>808</v>
      </c>
      <c r="E84" s="104" t="s">
        <v>98</v>
      </c>
      <c r="F84" s="104"/>
    </row>
    <row r="85" spans="2:6" x14ac:dyDescent="0.25">
      <c r="B85" s="93"/>
      <c r="C85" s="93"/>
      <c r="D85" s="94"/>
    </row>
    <row r="86" spans="2:6" x14ac:dyDescent="0.25">
      <c r="B86" s="113" t="s">
        <v>925</v>
      </c>
      <c r="D86" s="94"/>
    </row>
    <row r="87" spans="2:6" ht="45" customHeight="1" x14ac:dyDescent="0.25">
      <c r="B87" s="97" t="s">
        <v>674</v>
      </c>
      <c r="C87" s="97" t="s">
        <v>675</v>
      </c>
      <c r="D87" s="122" t="s">
        <v>676</v>
      </c>
      <c r="E87" s="98" t="s">
        <v>43</v>
      </c>
      <c r="F87" s="98" t="s">
        <v>45</v>
      </c>
    </row>
    <row r="88" spans="2:6" x14ac:dyDescent="0.25">
      <c r="B88" s="123" t="s">
        <v>677</v>
      </c>
      <c r="C88" s="115"/>
      <c r="D88" s="116"/>
      <c r="E88" s="101"/>
      <c r="F88" s="102"/>
    </row>
    <row r="89" spans="2:6" ht="45" customHeight="1" x14ac:dyDescent="0.25">
      <c r="B89" s="117" t="s">
        <v>727</v>
      </c>
      <c r="C89" s="119" t="s">
        <v>809</v>
      </c>
      <c r="D89" s="119" t="s">
        <v>754</v>
      </c>
      <c r="E89" s="104" t="s">
        <v>98</v>
      </c>
      <c r="F89" s="104"/>
    </row>
    <row r="90" spans="2:6" ht="45" customHeight="1" x14ac:dyDescent="0.25">
      <c r="B90" s="120" t="s">
        <v>721</v>
      </c>
      <c r="C90" s="119" t="s">
        <v>755</v>
      </c>
      <c r="D90" s="119" t="s">
        <v>810</v>
      </c>
      <c r="E90" s="104" t="s">
        <v>98</v>
      </c>
      <c r="F90" s="104"/>
    </row>
    <row r="91" spans="2:6" ht="45" customHeight="1" x14ac:dyDescent="0.25">
      <c r="B91" s="117" t="s">
        <v>724</v>
      </c>
      <c r="C91" s="119" t="s">
        <v>811</v>
      </c>
      <c r="D91" s="119" t="s">
        <v>812</v>
      </c>
      <c r="E91" s="104" t="s">
        <v>98</v>
      </c>
      <c r="F91" s="104"/>
    </row>
    <row r="92" spans="2:6" x14ac:dyDescent="0.25">
      <c r="B92" s="123" t="s">
        <v>687</v>
      </c>
      <c r="C92" s="115"/>
      <c r="D92" s="116"/>
      <c r="E92" s="101"/>
      <c r="F92" s="102"/>
    </row>
    <row r="93" spans="2:6" ht="45" customHeight="1" x14ac:dyDescent="0.25">
      <c r="B93" s="117" t="s">
        <v>733</v>
      </c>
      <c r="C93" s="119" t="s">
        <v>813</v>
      </c>
      <c r="D93" s="119" t="s">
        <v>814</v>
      </c>
      <c r="E93" s="104" t="s">
        <v>98</v>
      </c>
      <c r="F93" s="104"/>
    </row>
    <row r="94" spans="2:6" ht="45" customHeight="1" x14ac:dyDescent="0.25">
      <c r="B94" s="117" t="s">
        <v>764</v>
      </c>
      <c r="C94" s="119" t="s">
        <v>815</v>
      </c>
      <c r="D94" s="119" t="s">
        <v>816</v>
      </c>
      <c r="E94" s="104" t="s">
        <v>98</v>
      </c>
      <c r="F94" s="104"/>
    </row>
    <row r="95" spans="2:6" ht="30" x14ac:dyDescent="0.25">
      <c r="B95" s="123" t="s">
        <v>763</v>
      </c>
      <c r="C95" s="115"/>
      <c r="D95" s="116"/>
      <c r="E95" s="101"/>
      <c r="F95" s="102"/>
    </row>
    <row r="96" spans="2:6" ht="45" customHeight="1" x14ac:dyDescent="0.25">
      <c r="B96" s="117" t="s">
        <v>817</v>
      </c>
      <c r="C96" s="119" t="s">
        <v>818</v>
      </c>
      <c r="D96" s="119" t="s">
        <v>762</v>
      </c>
      <c r="E96" s="104" t="s">
        <v>98</v>
      </c>
      <c r="F96" s="104"/>
    </row>
    <row r="97" spans="2:6" ht="45" customHeight="1" x14ac:dyDescent="0.25">
      <c r="B97" s="117" t="s">
        <v>783</v>
      </c>
      <c r="C97" s="119" t="s">
        <v>819</v>
      </c>
      <c r="D97" s="119" t="s">
        <v>820</v>
      </c>
      <c r="E97" s="104" t="s">
        <v>98</v>
      </c>
      <c r="F97" s="104"/>
    </row>
    <row r="98" spans="2:6" ht="45" customHeight="1" x14ac:dyDescent="0.25">
      <c r="B98" s="117" t="s">
        <v>747</v>
      </c>
      <c r="C98" s="119" t="s">
        <v>821</v>
      </c>
      <c r="D98" s="119" t="s">
        <v>822</v>
      </c>
      <c r="E98" s="104" t="s">
        <v>98</v>
      </c>
      <c r="F98" s="104"/>
    </row>
    <row r="99" spans="2:6" ht="45" customHeight="1" x14ac:dyDescent="0.25">
      <c r="B99" s="117" t="s">
        <v>750</v>
      </c>
      <c r="C99" s="119" t="s">
        <v>771</v>
      </c>
      <c r="D99" s="119" t="s">
        <v>808</v>
      </c>
      <c r="E99" s="104" t="s">
        <v>98</v>
      </c>
      <c r="F99" s="104"/>
    </row>
    <row r="100" spans="2:6" x14ac:dyDescent="0.25">
      <c r="B100" s="93"/>
      <c r="C100" s="93"/>
      <c r="D100" s="94"/>
    </row>
    <row r="101" spans="2:6" x14ac:dyDescent="0.25">
      <c r="B101" s="113" t="s">
        <v>924</v>
      </c>
      <c r="D101" s="94"/>
    </row>
    <row r="102" spans="2:6" ht="45" customHeight="1" x14ac:dyDescent="0.25">
      <c r="B102" s="97" t="s">
        <v>674</v>
      </c>
      <c r="C102" s="97" t="s">
        <v>675</v>
      </c>
      <c r="D102" s="97" t="s">
        <v>676</v>
      </c>
      <c r="E102" s="98" t="s">
        <v>43</v>
      </c>
      <c r="F102" s="98" t="s">
        <v>45</v>
      </c>
    </row>
    <row r="103" spans="2:6" x14ac:dyDescent="0.25">
      <c r="B103" s="127" t="s">
        <v>823</v>
      </c>
      <c r="C103" s="124"/>
      <c r="D103" s="124"/>
      <c r="E103" s="101"/>
      <c r="F103" s="102"/>
    </row>
    <row r="104" spans="2:6" ht="45" customHeight="1" x14ac:dyDescent="0.25">
      <c r="B104" s="117" t="s">
        <v>824</v>
      </c>
      <c r="C104" s="119" t="s">
        <v>825</v>
      </c>
      <c r="D104" s="119" t="s">
        <v>826</v>
      </c>
      <c r="E104" s="104" t="s">
        <v>973</v>
      </c>
      <c r="F104" s="128" t="s">
        <v>960</v>
      </c>
    </row>
    <row r="105" spans="2:6" ht="45" customHeight="1" x14ac:dyDescent="0.25">
      <c r="B105" s="117" t="s">
        <v>827</v>
      </c>
      <c r="C105" s="119" t="s">
        <v>828</v>
      </c>
      <c r="D105" s="129" t="s">
        <v>829</v>
      </c>
      <c r="E105" s="104" t="s">
        <v>973</v>
      </c>
      <c r="F105" s="128" t="s">
        <v>960</v>
      </c>
    </row>
    <row r="106" spans="2:6" ht="45" customHeight="1" x14ac:dyDescent="0.25">
      <c r="B106" s="117" t="s">
        <v>830</v>
      </c>
      <c r="C106" s="119" t="s">
        <v>831</v>
      </c>
      <c r="D106" s="119" t="s">
        <v>832</v>
      </c>
      <c r="E106" s="104" t="s">
        <v>973</v>
      </c>
      <c r="F106" s="128" t="s">
        <v>960</v>
      </c>
    </row>
    <row r="107" spans="2:6" ht="45" customHeight="1" x14ac:dyDescent="0.25">
      <c r="B107" s="117" t="s">
        <v>833</v>
      </c>
      <c r="C107" s="119" t="s">
        <v>834</v>
      </c>
      <c r="D107" s="119" t="s">
        <v>835</v>
      </c>
      <c r="E107" s="104" t="s">
        <v>973</v>
      </c>
      <c r="F107" s="128" t="s">
        <v>960</v>
      </c>
    </row>
    <row r="108" spans="2:6" ht="45" customHeight="1" x14ac:dyDescent="0.25">
      <c r="B108" s="117" t="s">
        <v>836</v>
      </c>
      <c r="C108" s="119" t="s">
        <v>837</v>
      </c>
      <c r="D108" s="119" t="s">
        <v>838</v>
      </c>
      <c r="E108" s="104" t="s">
        <v>973</v>
      </c>
      <c r="F108" s="128" t="s">
        <v>960</v>
      </c>
    </row>
    <row r="109" spans="2:6" ht="45" customHeight="1" x14ac:dyDescent="0.25">
      <c r="B109" s="117" t="s">
        <v>839</v>
      </c>
      <c r="C109" s="119" t="s">
        <v>840</v>
      </c>
      <c r="D109" s="119" t="s">
        <v>841</v>
      </c>
      <c r="E109" s="104" t="s">
        <v>973</v>
      </c>
      <c r="F109" s="128" t="s">
        <v>960</v>
      </c>
    </row>
    <row r="110" spans="2:6" ht="45" customHeight="1" x14ac:dyDescent="0.25">
      <c r="B110" s="117" t="s">
        <v>842</v>
      </c>
      <c r="C110" s="119" t="s">
        <v>843</v>
      </c>
      <c r="D110" s="119" t="s">
        <v>844</v>
      </c>
      <c r="E110" s="104" t="s">
        <v>973</v>
      </c>
      <c r="F110" s="128" t="s">
        <v>960</v>
      </c>
    </row>
    <row r="111" spans="2:6" x14ac:dyDescent="0.25">
      <c r="B111" s="127" t="s">
        <v>845</v>
      </c>
      <c r="C111" s="124"/>
      <c r="D111" s="124"/>
      <c r="E111" s="101"/>
      <c r="F111" s="102"/>
    </row>
    <row r="112" spans="2:6" ht="45" customHeight="1" x14ac:dyDescent="0.25">
      <c r="B112" s="117" t="s">
        <v>846</v>
      </c>
      <c r="C112" s="119" t="s">
        <v>847</v>
      </c>
      <c r="D112" s="119" t="s">
        <v>848</v>
      </c>
      <c r="E112" s="104" t="s">
        <v>973</v>
      </c>
      <c r="F112" s="128" t="s">
        <v>960</v>
      </c>
    </row>
    <row r="113" spans="2:6" ht="45" customHeight="1" x14ac:dyDescent="0.25">
      <c r="B113" s="117" t="s">
        <v>849</v>
      </c>
      <c r="C113" s="119" t="s">
        <v>850</v>
      </c>
      <c r="D113" s="119" t="s">
        <v>851</v>
      </c>
      <c r="E113" s="104" t="s">
        <v>973</v>
      </c>
      <c r="F113" s="128" t="s">
        <v>960</v>
      </c>
    </row>
    <row r="114" spans="2:6" ht="45" customHeight="1" x14ac:dyDescent="0.25">
      <c r="B114" s="117" t="s">
        <v>852</v>
      </c>
      <c r="C114" s="119" t="s">
        <v>853</v>
      </c>
      <c r="D114" s="119" t="s">
        <v>854</v>
      </c>
      <c r="E114" s="104" t="s">
        <v>973</v>
      </c>
      <c r="F114" s="128" t="s">
        <v>960</v>
      </c>
    </row>
    <row r="115" spans="2:6" x14ac:dyDescent="0.25">
      <c r="B115" s="112"/>
      <c r="C115" s="93"/>
      <c r="D115" s="94"/>
    </row>
    <row r="116" spans="2:6" x14ac:dyDescent="0.25">
      <c r="B116" s="113" t="s">
        <v>1137</v>
      </c>
      <c r="D116" s="94"/>
    </row>
    <row r="117" spans="2:6" ht="45" customHeight="1" x14ac:dyDescent="0.25">
      <c r="B117" s="97" t="s">
        <v>674</v>
      </c>
      <c r="C117" s="97" t="s">
        <v>675</v>
      </c>
      <c r="D117" s="97" t="s">
        <v>676</v>
      </c>
      <c r="E117" s="98" t="s">
        <v>43</v>
      </c>
      <c r="F117" s="98" t="s">
        <v>45</v>
      </c>
    </row>
    <row r="118" spans="2:6" x14ac:dyDescent="0.25">
      <c r="B118" s="123" t="s">
        <v>677</v>
      </c>
      <c r="C118" s="115"/>
      <c r="D118" s="116"/>
      <c r="E118" s="101"/>
      <c r="F118" s="102"/>
    </row>
    <row r="119" spans="2:6" ht="45" customHeight="1" x14ac:dyDescent="0.25">
      <c r="B119" s="117" t="s">
        <v>855</v>
      </c>
      <c r="C119" s="119" t="s">
        <v>856</v>
      </c>
      <c r="D119" s="119" t="s">
        <v>857</v>
      </c>
      <c r="E119" s="104" t="s">
        <v>973</v>
      </c>
      <c r="F119" s="128" t="s">
        <v>960</v>
      </c>
    </row>
    <row r="120" spans="2:6" ht="45" customHeight="1" x14ac:dyDescent="0.25">
      <c r="B120" s="117" t="s">
        <v>858</v>
      </c>
      <c r="C120" s="119" t="s">
        <v>859</v>
      </c>
      <c r="D120" s="119" t="s">
        <v>860</v>
      </c>
      <c r="E120" s="104" t="s">
        <v>973</v>
      </c>
      <c r="F120" s="128" t="s">
        <v>960</v>
      </c>
    </row>
    <row r="121" spans="2:6" ht="45" customHeight="1" x14ac:dyDescent="0.25">
      <c r="B121" s="117" t="s">
        <v>946</v>
      </c>
      <c r="C121" s="119" t="s">
        <v>861</v>
      </c>
      <c r="D121" s="119" t="s">
        <v>862</v>
      </c>
      <c r="E121" s="104" t="s">
        <v>973</v>
      </c>
      <c r="F121" s="128" t="s">
        <v>960</v>
      </c>
    </row>
    <row r="122" spans="2:6" ht="45" customHeight="1" x14ac:dyDescent="0.25">
      <c r="B122" s="117" t="s">
        <v>863</v>
      </c>
      <c r="C122" s="119" t="s">
        <v>864</v>
      </c>
      <c r="D122" s="119" t="s">
        <v>865</v>
      </c>
      <c r="E122" s="104" t="s">
        <v>973</v>
      </c>
      <c r="F122" s="128" t="s">
        <v>960</v>
      </c>
    </row>
    <row r="123" spans="2:6" x14ac:dyDescent="0.25">
      <c r="B123" s="123" t="s">
        <v>687</v>
      </c>
      <c r="C123" s="115"/>
      <c r="D123" s="116"/>
      <c r="E123" s="101"/>
      <c r="F123" s="102"/>
    </row>
    <row r="124" spans="2:6" ht="45" customHeight="1" x14ac:dyDescent="0.25">
      <c r="B124" s="117" t="s">
        <v>866</v>
      </c>
      <c r="C124" s="119" t="s">
        <v>867</v>
      </c>
      <c r="D124" s="119" t="s">
        <v>868</v>
      </c>
      <c r="E124" s="104" t="s">
        <v>973</v>
      </c>
      <c r="F124" s="128" t="s">
        <v>960</v>
      </c>
    </row>
    <row r="125" spans="2:6" ht="45" customHeight="1" x14ac:dyDescent="0.25">
      <c r="B125" s="117" t="s">
        <v>869</v>
      </c>
      <c r="C125" s="119" t="s">
        <v>870</v>
      </c>
      <c r="D125" s="119" t="s">
        <v>871</v>
      </c>
      <c r="E125" s="104" t="s">
        <v>973</v>
      </c>
      <c r="F125" s="128" t="s">
        <v>960</v>
      </c>
    </row>
    <row r="126" spans="2:6" ht="30" x14ac:dyDescent="0.25">
      <c r="B126" s="123" t="s">
        <v>696</v>
      </c>
      <c r="C126" s="115"/>
      <c r="D126" s="116"/>
      <c r="E126" s="101"/>
      <c r="F126" s="102"/>
    </row>
    <row r="127" spans="2:6" ht="45" customHeight="1" x14ac:dyDescent="0.25">
      <c r="B127" s="117" t="s">
        <v>872</v>
      </c>
      <c r="C127" s="119" t="s">
        <v>834</v>
      </c>
      <c r="D127" s="119" t="s">
        <v>873</v>
      </c>
      <c r="E127" s="104" t="s">
        <v>973</v>
      </c>
      <c r="F127" s="128" t="s">
        <v>960</v>
      </c>
    </row>
    <row r="128" spans="2:6" ht="45" customHeight="1" x14ac:dyDescent="0.25">
      <c r="B128" s="117" t="s">
        <v>874</v>
      </c>
      <c r="C128" s="119" t="s">
        <v>875</v>
      </c>
      <c r="D128" s="119" t="s">
        <v>876</v>
      </c>
      <c r="E128" s="104" t="s">
        <v>973</v>
      </c>
      <c r="F128" s="128" t="s">
        <v>960</v>
      </c>
    </row>
    <row r="129" spans="2:6" ht="45" customHeight="1" x14ac:dyDescent="0.25">
      <c r="B129" s="117" t="s">
        <v>836</v>
      </c>
      <c r="C129" s="119" t="s">
        <v>877</v>
      </c>
      <c r="D129" s="119" t="s">
        <v>878</v>
      </c>
      <c r="E129" s="104" t="s">
        <v>973</v>
      </c>
      <c r="F129" s="128" t="s">
        <v>960</v>
      </c>
    </row>
    <row r="130" spans="2:6" ht="30" x14ac:dyDescent="0.25">
      <c r="B130" s="123" t="s">
        <v>711</v>
      </c>
      <c r="C130" s="115"/>
      <c r="D130" s="116"/>
      <c r="E130" s="101"/>
      <c r="F130" s="102"/>
    </row>
    <row r="131" spans="2:6" ht="45" customHeight="1" x14ac:dyDescent="0.25">
      <c r="B131" s="117" t="s">
        <v>747</v>
      </c>
      <c r="C131" s="119" t="s">
        <v>879</v>
      </c>
      <c r="D131" s="119" t="s">
        <v>749</v>
      </c>
      <c r="E131" s="104" t="s">
        <v>973</v>
      </c>
      <c r="F131" s="128" t="s">
        <v>960</v>
      </c>
    </row>
    <row r="132" spans="2:6" ht="45" customHeight="1" x14ac:dyDescent="0.25">
      <c r="B132" s="117" t="s">
        <v>880</v>
      </c>
      <c r="C132" s="119" t="s">
        <v>881</v>
      </c>
      <c r="D132" s="119" t="s">
        <v>882</v>
      </c>
      <c r="E132" s="104" t="s">
        <v>973</v>
      </c>
      <c r="F132" s="128" t="s">
        <v>960</v>
      </c>
    </row>
    <row r="133" spans="2:6" x14ac:dyDescent="0.25">
      <c r="B133" s="93"/>
      <c r="C133" s="93"/>
      <c r="D133" s="94"/>
    </row>
    <row r="134" spans="2:6" x14ac:dyDescent="0.25">
      <c r="B134" s="113" t="s">
        <v>1134</v>
      </c>
      <c r="D134" s="94"/>
    </row>
    <row r="135" spans="2:6" ht="45" x14ac:dyDescent="0.25">
      <c r="B135" s="97" t="s">
        <v>674</v>
      </c>
      <c r="C135" s="97" t="s">
        <v>883</v>
      </c>
      <c r="D135" s="97" t="s">
        <v>676</v>
      </c>
      <c r="E135" s="98" t="s">
        <v>43</v>
      </c>
      <c r="F135" s="98" t="s">
        <v>45</v>
      </c>
    </row>
    <row r="136" spans="2:6" x14ac:dyDescent="0.25">
      <c r="B136" s="123" t="s">
        <v>677</v>
      </c>
      <c r="C136" s="115"/>
      <c r="D136" s="116"/>
      <c r="E136" s="101"/>
      <c r="F136" s="102"/>
    </row>
    <row r="137" spans="2:6" ht="45" customHeight="1" x14ac:dyDescent="0.25">
      <c r="B137" s="117" t="s">
        <v>884</v>
      </c>
      <c r="C137" s="119" t="s">
        <v>885</v>
      </c>
      <c r="D137" s="119" t="s">
        <v>886</v>
      </c>
      <c r="E137" s="104" t="s">
        <v>973</v>
      </c>
      <c r="F137" s="128" t="s">
        <v>960</v>
      </c>
    </row>
    <row r="138" spans="2:6" ht="45" customHeight="1" x14ac:dyDescent="0.25">
      <c r="B138" s="117" t="s">
        <v>887</v>
      </c>
      <c r="C138" s="119" t="s">
        <v>888</v>
      </c>
      <c r="D138" s="119" t="s">
        <v>889</v>
      </c>
      <c r="E138" s="104" t="s">
        <v>973</v>
      </c>
      <c r="F138" s="128" t="s">
        <v>960</v>
      </c>
    </row>
    <row r="139" spans="2:6" ht="45" customHeight="1" x14ac:dyDescent="0.25">
      <c r="B139" s="117" t="s">
        <v>890</v>
      </c>
      <c r="C139" s="119" t="s">
        <v>891</v>
      </c>
      <c r="D139" s="119" t="s">
        <v>892</v>
      </c>
      <c r="E139" s="104" t="s">
        <v>973</v>
      </c>
      <c r="F139" s="128" t="s">
        <v>960</v>
      </c>
    </row>
    <row r="140" spans="2:6" x14ac:dyDescent="0.25">
      <c r="B140" s="123" t="s">
        <v>687</v>
      </c>
      <c r="C140" s="115"/>
      <c r="D140" s="116"/>
      <c r="E140" s="101"/>
      <c r="F140" s="102"/>
    </row>
    <row r="141" spans="2:6" ht="45" customHeight="1" x14ac:dyDescent="0.25">
      <c r="B141" s="117" t="s">
        <v>836</v>
      </c>
      <c r="C141" s="119" t="s">
        <v>893</v>
      </c>
      <c r="D141" s="119" t="s">
        <v>894</v>
      </c>
      <c r="E141" s="104" t="s">
        <v>973</v>
      </c>
      <c r="F141" s="128" t="s">
        <v>960</v>
      </c>
    </row>
    <row r="142" spans="2:6" ht="30" x14ac:dyDescent="0.25">
      <c r="B142" s="123" t="s">
        <v>696</v>
      </c>
      <c r="C142" s="115"/>
      <c r="D142" s="116"/>
      <c r="E142" s="101"/>
      <c r="F142" s="102"/>
    </row>
    <row r="143" spans="2:6" ht="45" customHeight="1" x14ac:dyDescent="0.25">
      <c r="B143" s="117" t="s">
        <v>874</v>
      </c>
      <c r="C143" s="119" t="s">
        <v>895</v>
      </c>
      <c r="D143" s="119" t="s">
        <v>876</v>
      </c>
      <c r="E143" s="104" t="s">
        <v>973</v>
      </c>
      <c r="F143" s="128" t="s">
        <v>960</v>
      </c>
    </row>
    <row r="144" spans="2:6" ht="30" x14ac:dyDescent="0.25">
      <c r="B144" s="123" t="s">
        <v>711</v>
      </c>
      <c r="C144" s="115"/>
      <c r="D144" s="116"/>
      <c r="E144" s="101"/>
      <c r="F144" s="102"/>
    </row>
    <row r="145" spans="2:6" ht="45" customHeight="1" x14ac:dyDescent="0.25">
      <c r="B145" s="117" t="s">
        <v>747</v>
      </c>
      <c r="C145" s="119" t="s">
        <v>896</v>
      </c>
      <c r="D145" s="119" t="s">
        <v>749</v>
      </c>
      <c r="E145" s="104" t="s">
        <v>973</v>
      </c>
      <c r="F145" s="128" t="s">
        <v>960</v>
      </c>
    </row>
    <row r="146" spans="2:6" ht="45" customHeight="1" x14ac:dyDescent="0.25">
      <c r="B146" s="117" t="s">
        <v>880</v>
      </c>
      <c r="C146" s="119" t="s">
        <v>897</v>
      </c>
      <c r="D146" s="119" t="s">
        <v>898</v>
      </c>
      <c r="E146" s="104" t="s">
        <v>973</v>
      </c>
      <c r="F146" s="128" t="s">
        <v>960</v>
      </c>
    </row>
    <row r="147" spans="2:6" x14ac:dyDescent="0.25">
      <c r="B147" s="93"/>
      <c r="C147" s="93"/>
      <c r="D147" s="94"/>
      <c r="E147" s="130"/>
    </row>
    <row r="148" spans="2:6" x14ac:dyDescent="0.25">
      <c r="B148" s="113" t="s">
        <v>932</v>
      </c>
      <c r="D148" s="94"/>
    </row>
    <row r="149" spans="2:6" ht="45" customHeight="1" x14ac:dyDescent="0.25">
      <c r="B149" s="97" t="s">
        <v>674</v>
      </c>
      <c r="C149" s="97" t="s">
        <v>899</v>
      </c>
      <c r="D149" s="97" t="s">
        <v>676</v>
      </c>
      <c r="E149" s="98" t="s">
        <v>43</v>
      </c>
      <c r="F149" s="98" t="s">
        <v>45</v>
      </c>
    </row>
    <row r="150" spans="2:6" x14ac:dyDescent="0.25">
      <c r="B150" s="123" t="s">
        <v>677</v>
      </c>
      <c r="C150" s="115"/>
      <c r="D150" s="116"/>
      <c r="E150" s="101"/>
      <c r="F150" s="102"/>
    </row>
    <row r="151" spans="2:6" ht="45" customHeight="1" x14ac:dyDescent="0.25">
      <c r="B151" s="117" t="s">
        <v>900</v>
      </c>
      <c r="C151" s="119" t="s">
        <v>901</v>
      </c>
      <c r="D151" s="119" t="s">
        <v>902</v>
      </c>
      <c r="E151" s="104" t="s">
        <v>98</v>
      </c>
      <c r="F151" s="104"/>
    </row>
    <row r="152" spans="2:6" ht="45" customHeight="1" x14ac:dyDescent="0.25">
      <c r="B152" s="117" t="s">
        <v>903</v>
      </c>
      <c r="C152" s="131" t="s">
        <v>904</v>
      </c>
      <c r="D152" s="131" t="s">
        <v>905</v>
      </c>
      <c r="E152" s="104" t="s">
        <v>98</v>
      </c>
      <c r="F152" s="104"/>
    </row>
    <row r="153" spans="2:6" x14ac:dyDescent="0.25">
      <c r="B153" s="123" t="s">
        <v>687</v>
      </c>
      <c r="C153" s="115"/>
      <c r="D153" s="116"/>
      <c r="E153" s="101"/>
      <c r="F153" s="102"/>
    </row>
    <row r="154" spans="2:6" ht="45" customHeight="1" x14ac:dyDescent="0.25">
      <c r="B154" s="117" t="s">
        <v>906</v>
      </c>
      <c r="C154" s="131" t="s">
        <v>907</v>
      </c>
      <c r="D154" s="131" t="s">
        <v>908</v>
      </c>
      <c r="E154" s="104" t="s">
        <v>98</v>
      </c>
      <c r="F154" s="104"/>
    </row>
    <row r="155" spans="2:6" ht="45" customHeight="1" x14ac:dyDescent="0.25">
      <c r="B155" s="117" t="s">
        <v>1136</v>
      </c>
      <c r="C155" s="119" t="s">
        <v>909</v>
      </c>
      <c r="D155" s="119" t="s">
        <v>910</v>
      </c>
      <c r="E155" s="104" t="s">
        <v>98</v>
      </c>
      <c r="F155" s="104"/>
    </row>
    <row r="156" spans="2:6" ht="30" x14ac:dyDescent="0.25">
      <c r="B156" s="123" t="s">
        <v>696</v>
      </c>
      <c r="C156" s="115"/>
      <c r="D156" s="116"/>
      <c r="E156" s="101"/>
      <c r="F156" s="102"/>
    </row>
    <row r="157" spans="2:6" ht="45" customHeight="1" x14ac:dyDescent="0.25">
      <c r="B157" s="117" t="s">
        <v>736</v>
      </c>
      <c r="C157" s="119" t="s">
        <v>911</v>
      </c>
      <c r="D157" s="119" t="s">
        <v>912</v>
      </c>
      <c r="E157" s="104" t="s">
        <v>98</v>
      </c>
      <c r="F157" s="104"/>
    </row>
    <row r="158" spans="2:6" ht="45" customHeight="1" x14ac:dyDescent="0.25">
      <c r="B158" s="117" t="s">
        <v>913</v>
      </c>
      <c r="C158" s="119" t="s">
        <v>914</v>
      </c>
      <c r="D158" s="119" t="s">
        <v>871</v>
      </c>
      <c r="E158" s="104" t="s">
        <v>98</v>
      </c>
      <c r="F158" s="104"/>
    </row>
    <row r="159" spans="2:6" ht="45" customHeight="1" x14ac:dyDescent="0.25">
      <c r="B159" s="117" t="s">
        <v>915</v>
      </c>
      <c r="C159" s="119" t="s">
        <v>916</v>
      </c>
      <c r="D159" s="131" t="s">
        <v>917</v>
      </c>
      <c r="E159" s="104" t="s">
        <v>98</v>
      </c>
      <c r="F159" s="104"/>
    </row>
    <row r="160" spans="2:6" ht="45" customHeight="1" x14ac:dyDescent="0.25">
      <c r="B160" s="117" t="s">
        <v>836</v>
      </c>
      <c r="C160" s="119" t="s">
        <v>918</v>
      </c>
      <c r="D160" s="131" t="s">
        <v>919</v>
      </c>
      <c r="E160" s="104" t="s">
        <v>98</v>
      </c>
      <c r="F160" s="104"/>
    </row>
    <row r="161" spans="2:6" ht="30" x14ac:dyDescent="0.25">
      <c r="B161" s="123" t="s">
        <v>711</v>
      </c>
      <c r="C161" s="115"/>
      <c r="D161" s="116"/>
      <c r="E161" s="101"/>
      <c r="F161" s="102"/>
    </row>
    <row r="162" spans="2:6" ht="45" customHeight="1" x14ac:dyDescent="0.25">
      <c r="B162" s="117" t="s">
        <v>747</v>
      </c>
      <c r="C162" s="119" t="s">
        <v>920</v>
      </c>
      <c r="D162" s="119" t="s">
        <v>749</v>
      </c>
      <c r="E162" s="104" t="s">
        <v>98</v>
      </c>
      <c r="F162" s="104"/>
    </row>
    <row r="163" spans="2:6" ht="45" customHeight="1" x14ac:dyDescent="0.25">
      <c r="B163" s="117" t="s">
        <v>880</v>
      </c>
      <c r="C163" s="119" t="s">
        <v>897</v>
      </c>
      <c r="D163" s="119" t="s">
        <v>921</v>
      </c>
      <c r="E163" s="104" t="s">
        <v>98</v>
      </c>
      <c r="F163" s="104"/>
    </row>
  </sheetData>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500-000000000000}">
          <x14:formula1>
            <xm:f>dropdown!$A$1:$A$3</xm:f>
          </x14:formula1>
          <xm:sqref>E5:E7 E9:E11 E20:E21 E26:E30 E32:E36 E38:E39 E44:E46 E48:E49 E51:E54 E59:E60 E62:E64 E66:E69 E74:E76 E78:E79 E81:E84 E89:E91 E93:E94 E96:E99 E131:E132 E104:E110 E145:E146 E119:E122 E124:E125 E127:E129 E162:E163 E137:E139 E141 E143 E151:E152 E154:E155 E157:E160 E112:E114 E14:E18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outlinePr summaryBelow="0" summaryRight="0"/>
  </sheetPr>
  <dimension ref="A1:O1001"/>
  <sheetViews>
    <sheetView showGridLines="0" zoomScale="60" zoomScaleNormal="60" workbookViewId="0">
      <selection sqref="A1:J1"/>
    </sheetView>
  </sheetViews>
  <sheetFormatPr baseColWidth="10" defaultColWidth="12.625" defaultRowHeight="15" customHeight="1" x14ac:dyDescent="0.25"/>
  <cols>
    <col min="1" max="1" width="18" style="52" customWidth="1"/>
    <col min="2" max="2" width="88.375" style="52" bestFit="1" customWidth="1"/>
    <col min="3" max="3" width="34.625" style="52" customWidth="1"/>
    <col min="4" max="4" width="29.75" style="52" customWidth="1"/>
    <col min="5" max="6" width="16" style="52" customWidth="1"/>
    <col min="7" max="7" width="12.625" style="90" customWidth="1"/>
    <col min="8" max="10" width="20.25" style="52" customWidth="1"/>
    <col min="11" max="15" width="12.625" style="52" customWidth="1"/>
    <col min="16" max="16384" width="12.625" style="52"/>
  </cols>
  <sheetData>
    <row r="1" spans="1:15" ht="15" customHeight="1" x14ac:dyDescent="0.25">
      <c r="A1" s="563" t="s">
        <v>7</v>
      </c>
      <c r="B1" s="564"/>
      <c r="C1" s="564"/>
      <c r="D1" s="564"/>
      <c r="E1" s="564"/>
      <c r="F1" s="564"/>
      <c r="G1" s="564"/>
      <c r="H1" s="564"/>
      <c r="I1" s="564"/>
      <c r="J1" s="564"/>
      <c r="K1" s="133"/>
      <c r="L1" s="133"/>
      <c r="M1" s="133"/>
      <c r="N1" s="57"/>
      <c r="O1" s="133"/>
    </row>
    <row r="2" spans="1:15" x14ac:dyDescent="0.25">
      <c r="A2" s="443" t="s">
        <v>147</v>
      </c>
      <c r="B2" s="443"/>
      <c r="C2" s="444"/>
      <c r="D2" s="445" t="s">
        <v>146</v>
      </c>
      <c r="E2" s="446"/>
      <c r="F2" s="446"/>
      <c r="G2" s="446"/>
      <c r="H2" s="446"/>
      <c r="I2" s="446"/>
      <c r="J2" s="447"/>
      <c r="K2" s="133"/>
      <c r="L2" s="133"/>
      <c r="M2" s="133"/>
      <c r="N2" s="57"/>
      <c r="O2" s="133"/>
    </row>
    <row r="3" spans="1:15" ht="15" customHeight="1" x14ac:dyDescent="0.25">
      <c r="A3" s="215" t="s">
        <v>150</v>
      </c>
      <c r="B3" s="135" t="s">
        <v>151</v>
      </c>
      <c r="C3" s="135" t="s">
        <v>45</v>
      </c>
      <c r="D3" s="134" t="s">
        <v>26</v>
      </c>
      <c r="E3" s="445" t="s">
        <v>148</v>
      </c>
      <c r="F3" s="447"/>
      <c r="G3" s="206" t="s">
        <v>38</v>
      </c>
      <c r="H3" s="482" t="s">
        <v>149</v>
      </c>
      <c r="I3" s="483"/>
      <c r="J3" s="484"/>
      <c r="K3" s="133"/>
      <c r="L3" s="133"/>
      <c r="M3" s="133"/>
      <c r="N3" s="57"/>
      <c r="O3" s="133"/>
    </row>
    <row r="4" spans="1:15" ht="15" customHeight="1" x14ac:dyDescent="0.25">
      <c r="A4" s="216" t="str">
        <f>IFERROR(INDEX(Mitigación!$C$3:C$49,MATCH(B4,Mitigación!$D$3:$D$49,0)),"")</f>
        <v>Energía</v>
      </c>
      <c r="B4" s="136" t="s">
        <v>49</v>
      </c>
      <c r="C4" s="137"/>
      <c r="D4" s="448" t="s">
        <v>152</v>
      </c>
      <c r="E4" s="451" t="s">
        <v>153</v>
      </c>
      <c r="F4" s="452"/>
      <c r="G4" s="481">
        <v>1</v>
      </c>
      <c r="H4" s="268" t="s">
        <v>154</v>
      </c>
      <c r="I4" s="268"/>
      <c r="J4" s="269"/>
      <c r="K4" s="133"/>
      <c r="L4" s="133"/>
      <c r="M4" s="133"/>
      <c r="N4" s="133"/>
      <c r="O4" s="133"/>
    </row>
    <row r="5" spans="1:15" x14ac:dyDescent="0.25">
      <c r="A5" s="217"/>
      <c r="B5" s="136" t="s">
        <v>53</v>
      </c>
      <c r="C5" s="137"/>
      <c r="D5" s="449"/>
      <c r="E5" s="453"/>
      <c r="F5" s="454"/>
      <c r="G5" s="481"/>
      <c r="H5" s="485"/>
      <c r="I5" s="485"/>
      <c r="J5" s="486"/>
      <c r="K5" s="133"/>
      <c r="L5" s="133"/>
      <c r="M5" s="133"/>
      <c r="N5" s="133"/>
      <c r="O5" s="133"/>
    </row>
    <row r="6" spans="1:15" x14ac:dyDescent="0.25">
      <c r="A6" s="217"/>
      <c r="B6" s="136" t="s">
        <v>55</v>
      </c>
      <c r="C6" s="137"/>
      <c r="D6" s="449"/>
      <c r="E6" s="453"/>
      <c r="F6" s="454"/>
      <c r="G6" s="481"/>
      <c r="H6" s="485"/>
      <c r="I6" s="485"/>
      <c r="J6" s="486"/>
      <c r="K6" s="133"/>
      <c r="L6" s="133"/>
      <c r="M6" s="133"/>
      <c r="N6" s="133"/>
      <c r="O6" s="133"/>
    </row>
    <row r="7" spans="1:15" x14ac:dyDescent="0.25">
      <c r="A7" s="217"/>
      <c r="B7" s="136" t="s">
        <v>57</v>
      </c>
      <c r="C7" s="137"/>
      <c r="D7" s="449"/>
      <c r="E7" s="453"/>
      <c r="F7" s="454"/>
      <c r="G7" s="481"/>
      <c r="H7" s="485"/>
      <c r="I7" s="485"/>
      <c r="J7" s="486"/>
      <c r="K7" s="133"/>
      <c r="L7" s="133"/>
      <c r="M7" s="133"/>
      <c r="N7" s="133"/>
      <c r="O7" s="133"/>
    </row>
    <row r="8" spans="1:15" x14ac:dyDescent="0.25">
      <c r="A8" s="217"/>
      <c r="B8" s="136" t="s">
        <v>61</v>
      </c>
      <c r="C8" s="137"/>
      <c r="D8" s="449"/>
      <c r="E8" s="453"/>
      <c r="F8" s="454"/>
      <c r="G8" s="481"/>
      <c r="H8" s="485"/>
      <c r="I8" s="485"/>
      <c r="J8" s="486"/>
      <c r="K8" s="133"/>
      <c r="L8" s="133"/>
      <c r="M8" s="133"/>
      <c r="N8" s="133"/>
      <c r="O8" s="133"/>
    </row>
    <row r="9" spans="1:15" x14ac:dyDescent="0.25">
      <c r="A9" s="217"/>
      <c r="B9" s="136" t="s">
        <v>64</v>
      </c>
      <c r="C9" s="137"/>
      <c r="D9" s="449"/>
      <c r="E9" s="453"/>
      <c r="F9" s="454"/>
      <c r="G9" s="481"/>
      <c r="H9" s="485"/>
      <c r="I9" s="485"/>
      <c r="J9" s="486"/>
      <c r="K9" s="133"/>
      <c r="L9" s="133"/>
      <c r="M9" s="133"/>
      <c r="N9" s="133"/>
      <c r="O9" s="133"/>
    </row>
    <row r="10" spans="1:15" x14ac:dyDescent="0.25">
      <c r="A10" s="217"/>
      <c r="B10" s="136" t="s">
        <v>659</v>
      </c>
      <c r="C10" s="137"/>
      <c r="D10" s="449"/>
      <c r="E10" s="453"/>
      <c r="F10" s="454"/>
      <c r="G10" s="481"/>
      <c r="H10" s="485"/>
      <c r="I10" s="485"/>
      <c r="J10" s="486"/>
      <c r="K10" s="133"/>
      <c r="L10" s="133"/>
      <c r="M10" s="133"/>
      <c r="N10" s="133"/>
      <c r="O10" s="133"/>
    </row>
    <row r="11" spans="1:15" x14ac:dyDescent="0.25">
      <c r="A11" s="218"/>
      <c r="B11" s="136" t="s">
        <v>66</v>
      </c>
      <c r="C11" s="137"/>
      <c r="D11" s="449"/>
      <c r="E11" s="453"/>
      <c r="F11" s="454"/>
      <c r="G11" s="481"/>
      <c r="H11" s="271"/>
      <c r="I11" s="271"/>
      <c r="J11" s="272"/>
      <c r="K11" s="133"/>
      <c r="L11" s="133"/>
      <c r="M11" s="133"/>
      <c r="N11" s="133"/>
      <c r="O11" s="133"/>
    </row>
    <row r="12" spans="1:15" ht="15" customHeight="1" x14ac:dyDescent="0.25">
      <c r="A12" s="216" t="str">
        <f t="array" ref="A12">IFERROR(INDEX(Mitigación!$C$3:C$49,MATCH(B12,Mitigación!$D$3:$D$49,0)),"")</f>
        <v>Energía</v>
      </c>
      <c r="B12" s="136" t="s">
        <v>49</v>
      </c>
      <c r="C12" s="137"/>
      <c r="D12" s="449"/>
      <c r="E12" s="453"/>
      <c r="F12" s="454"/>
      <c r="G12" s="481">
        <v>2</v>
      </c>
      <c r="H12" s="268" t="s">
        <v>155</v>
      </c>
      <c r="I12" s="268"/>
      <c r="J12" s="269"/>
      <c r="K12" s="133"/>
      <c r="L12" s="133"/>
      <c r="M12" s="133"/>
      <c r="N12" s="133"/>
      <c r="O12" s="133"/>
    </row>
    <row r="13" spans="1:15" x14ac:dyDescent="0.25">
      <c r="A13" s="217"/>
      <c r="B13" s="136" t="s">
        <v>53</v>
      </c>
      <c r="C13" s="137"/>
      <c r="D13" s="449"/>
      <c r="E13" s="453"/>
      <c r="F13" s="454"/>
      <c r="G13" s="481"/>
      <c r="H13" s="485"/>
      <c r="I13" s="485"/>
      <c r="J13" s="486"/>
      <c r="K13" s="133"/>
      <c r="L13" s="133"/>
      <c r="M13" s="133"/>
      <c r="N13" s="133"/>
      <c r="O13" s="133"/>
    </row>
    <row r="14" spans="1:15" x14ac:dyDescent="0.25">
      <c r="A14" s="217"/>
      <c r="B14" s="136" t="s">
        <v>55</v>
      </c>
      <c r="C14" s="137"/>
      <c r="D14" s="449"/>
      <c r="E14" s="453"/>
      <c r="F14" s="454"/>
      <c r="G14" s="481"/>
      <c r="H14" s="485"/>
      <c r="I14" s="485"/>
      <c r="J14" s="486"/>
      <c r="K14" s="133"/>
      <c r="L14" s="133"/>
      <c r="M14" s="133"/>
      <c r="N14" s="133"/>
      <c r="O14" s="133"/>
    </row>
    <row r="15" spans="1:15" x14ac:dyDescent="0.25">
      <c r="A15" s="217"/>
      <c r="B15" s="136" t="s">
        <v>57</v>
      </c>
      <c r="C15" s="137"/>
      <c r="D15" s="449"/>
      <c r="E15" s="453"/>
      <c r="F15" s="454"/>
      <c r="G15" s="481"/>
      <c r="H15" s="485"/>
      <c r="I15" s="485"/>
      <c r="J15" s="486"/>
      <c r="K15" s="133"/>
      <c r="L15" s="133"/>
      <c r="M15" s="133"/>
      <c r="N15" s="133"/>
      <c r="O15" s="133"/>
    </row>
    <row r="16" spans="1:15" x14ac:dyDescent="0.25">
      <c r="A16" s="217"/>
      <c r="B16" s="136" t="s">
        <v>61</v>
      </c>
      <c r="C16" s="137"/>
      <c r="D16" s="449"/>
      <c r="E16" s="453"/>
      <c r="F16" s="454"/>
      <c r="G16" s="481"/>
      <c r="H16" s="485"/>
      <c r="I16" s="485"/>
      <c r="J16" s="486"/>
      <c r="K16" s="133"/>
      <c r="L16" s="133"/>
      <c r="M16" s="133"/>
      <c r="N16" s="133"/>
      <c r="O16" s="133"/>
    </row>
    <row r="17" spans="1:15" x14ac:dyDescent="0.25">
      <c r="A17" s="217"/>
      <c r="B17" s="136" t="s">
        <v>64</v>
      </c>
      <c r="C17" s="137"/>
      <c r="D17" s="449"/>
      <c r="E17" s="453"/>
      <c r="F17" s="454"/>
      <c r="G17" s="481"/>
      <c r="H17" s="485"/>
      <c r="I17" s="485"/>
      <c r="J17" s="486"/>
      <c r="K17" s="133"/>
      <c r="L17" s="133"/>
      <c r="M17" s="133"/>
      <c r="N17" s="133"/>
      <c r="O17" s="133"/>
    </row>
    <row r="18" spans="1:15" x14ac:dyDescent="0.25">
      <c r="A18" s="217"/>
      <c r="B18" s="136" t="s">
        <v>659</v>
      </c>
      <c r="C18" s="137"/>
      <c r="D18" s="449"/>
      <c r="E18" s="453"/>
      <c r="F18" s="454"/>
      <c r="G18" s="481"/>
      <c r="H18" s="485"/>
      <c r="I18" s="485"/>
      <c r="J18" s="486"/>
      <c r="K18" s="133"/>
      <c r="L18" s="133"/>
      <c r="M18" s="133"/>
      <c r="N18" s="133"/>
      <c r="O18" s="133"/>
    </row>
    <row r="19" spans="1:15" x14ac:dyDescent="0.25">
      <c r="A19" s="218"/>
      <c r="B19" s="136" t="s">
        <v>66</v>
      </c>
      <c r="C19" s="137"/>
      <c r="D19" s="449"/>
      <c r="E19" s="453"/>
      <c r="F19" s="454"/>
      <c r="G19" s="481"/>
      <c r="H19" s="271"/>
      <c r="I19" s="271"/>
      <c r="J19" s="272"/>
      <c r="K19" s="133"/>
      <c r="L19" s="133"/>
      <c r="M19" s="133"/>
      <c r="N19" s="133"/>
      <c r="O19" s="133"/>
    </row>
    <row r="20" spans="1:15" ht="15" customHeight="1" x14ac:dyDescent="0.25">
      <c r="A20" s="219" t="str">
        <f t="array" ref="A20">IFERROR(INDEX(Mitigación!$C$3:C$49,MATCH(B20,Mitigación!$D$3:$D$49,0)),"")</f>
        <v>Energía</v>
      </c>
      <c r="B20" s="136" t="s">
        <v>66</v>
      </c>
      <c r="C20" s="137"/>
      <c r="D20" s="449"/>
      <c r="E20" s="453"/>
      <c r="F20" s="454"/>
      <c r="G20" s="205">
        <v>3</v>
      </c>
      <c r="H20" s="366" t="s">
        <v>156</v>
      </c>
      <c r="I20" s="366"/>
      <c r="J20" s="367"/>
      <c r="K20" s="133"/>
      <c r="L20" s="133"/>
      <c r="M20" s="133"/>
      <c r="N20" s="133"/>
      <c r="O20" s="133"/>
    </row>
    <row r="21" spans="1:15" ht="15" customHeight="1" x14ac:dyDescent="0.25">
      <c r="A21" s="219" t="str">
        <f t="array" ref="A21">IFERROR(INDEX(Mitigación!$C$3:C$49,MATCH(B21,Mitigación!$D$3:$D$49,0)),"")</f>
        <v>Energía</v>
      </c>
      <c r="B21" s="136" t="s">
        <v>66</v>
      </c>
      <c r="C21" s="137"/>
      <c r="D21" s="449"/>
      <c r="E21" s="453"/>
      <c r="F21" s="454"/>
      <c r="G21" s="481">
        <v>4</v>
      </c>
      <c r="H21" s="487" t="s">
        <v>157</v>
      </c>
      <c r="I21" s="487"/>
      <c r="J21" s="488"/>
      <c r="K21" s="133"/>
      <c r="L21" s="133"/>
      <c r="M21" s="133"/>
      <c r="N21" s="133"/>
      <c r="O21" s="133"/>
    </row>
    <row r="22" spans="1:15" ht="45" x14ac:dyDescent="0.25">
      <c r="A22" s="219" t="str">
        <f t="array" ref="A22">IFERROR(INDEX(Mitigación!$C$3:C$49,MATCH(B22,Mitigación!$D$3:$D$49,0)),"")</f>
        <v>Tecnologías de la información y la comunicación (TIC)</v>
      </c>
      <c r="B22" s="136" t="s">
        <v>129</v>
      </c>
      <c r="C22" s="137"/>
      <c r="D22" s="449"/>
      <c r="E22" s="453"/>
      <c r="F22" s="454"/>
      <c r="G22" s="481"/>
      <c r="H22" s="489"/>
      <c r="I22" s="489"/>
      <c r="J22" s="490"/>
      <c r="K22" s="133"/>
      <c r="L22" s="133"/>
      <c r="M22" s="133"/>
      <c r="N22" s="133"/>
      <c r="O22" s="133"/>
    </row>
    <row r="23" spans="1:15" ht="30" customHeight="1" x14ac:dyDescent="0.25">
      <c r="A23" s="219" t="str">
        <f t="array" ref="A23">IFERROR(INDEX(Mitigación!$C$3:C$49,MATCH(B23,Mitigación!$D$3:$D$49,0)),"")</f>
        <v>Energía</v>
      </c>
      <c r="B23" s="136" t="s">
        <v>662</v>
      </c>
      <c r="C23" s="137"/>
      <c r="D23" s="449"/>
      <c r="E23" s="453"/>
      <c r="F23" s="454"/>
      <c r="G23" s="205">
        <v>5</v>
      </c>
      <c r="H23" s="366" t="s">
        <v>158</v>
      </c>
      <c r="I23" s="366"/>
      <c r="J23" s="367"/>
      <c r="K23" s="133"/>
      <c r="L23" s="133"/>
      <c r="M23" s="133"/>
      <c r="N23" s="133"/>
      <c r="O23" s="133"/>
    </row>
    <row r="24" spans="1:15" x14ac:dyDescent="0.25">
      <c r="A24" s="219" t="str">
        <f t="array" ref="A24">IFERROR(INDEX(Mitigación!$C$3:C$49,MATCH(B24,Mitigación!$D$3:$D$49,0)),"")</f>
        <v>Energía</v>
      </c>
      <c r="B24" s="136" t="s">
        <v>662</v>
      </c>
      <c r="C24" s="137"/>
      <c r="D24" s="449"/>
      <c r="E24" s="453"/>
      <c r="F24" s="454"/>
      <c r="G24" s="205">
        <v>6</v>
      </c>
      <c r="H24" s="366" t="s">
        <v>159</v>
      </c>
      <c r="I24" s="366"/>
      <c r="J24" s="367"/>
      <c r="K24" s="133"/>
      <c r="L24" s="133"/>
      <c r="M24" s="133"/>
      <c r="N24" s="133"/>
      <c r="O24" s="133"/>
    </row>
    <row r="25" spans="1:15" ht="15" customHeight="1" x14ac:dyDescent="0.25">
      <c r="A25" s="219" t="s">
        <v>50</v>
      </c>
      <c r="B25" s="136" t="s">
        <v>161</v>
      </c>
      <c r="C25" s="137"/>
      <c r="D25" s="449"/>
      <c r="E25" s="453"/>
      <c r="F25" s="454"/>
      <c r="G25" s="205">
        <v>7</v>
      </c>
      <c r="H25" s="366" t="s">
        <v>160</v>
      </c>
      <c r="I25" s="366"/>
      <c r="J25" s="367"/>
      <c r="K25" s="133"/>
      <c r="L25" s="133"/>
      <c r="M25" s="133"/>
      <c r="N25" s="133"/>
      <c r="O25" s="133"/>
    </row>
    <row r="26" spans="1:15" ht="15" customHeight="1" x14ac:dyDescent="0.25">
      <c r="A26" s="219" t="s">
        <v>12</v>
      </c>
      <c r="B26" s="136" t="s">
        <v>72</v>
      </c>
      <c r="C26" s="137"/>
      <c r="D26" s="449"/>
      <c r="E26" s="453"/>
      <c r="F26" s="454"/>
      <c r="G26" s="205">
        <v>8</v>
      </c>
      <c r="H26" s="366" t="s">
        <v>162</v>
      </c>
      <c r="I26" s="366"/>
      <c r="J26" s="367"/>
      <c r="K26" s="133"/>
      <c r="L26" s="133"/>
      <c r="M26" s="133"/>
      <c r="N26" s="133"/>
      <c r="O26" s="133"/>
    </row>
    <row r="27" spans="1:15" ht="15" customHeight="1" x14ac:dyDescent="0.25">
      <c r="A27" s="216" t="str">
        <f t="array" ref="A27">IFERROR(INDEX(Mitigación!$C$3:C$49,MATCH(B27,Mitigación!$D$3:$D$49,0)),"")</f>
        <v>Energía</v>
      </c>
      <c r="B27" s="136" t="s">
        <v>66</v>
      </c>
      <c r="C27" s="137"/>
      <c r="D27" s="449"/>
      <c r="E27" s="455"/>
      <c r="F27" s="456"/>
      <c r="G27" s="481">
        <v>9</v>
      </c>
      <c r="H27" s="268" t="s">
        <v>163</v>
      </c>
      <c r="I27" s="268"/>
      <c r="J27" s="269"/>
      <c r="K27" s="133"/>
      <c r="L27" s="133"/>
      <c r="M27" s="133"/>
      <c r="N27" s="133"/>
      <c r="O27" s="133"/>
    </row>
    <row r="28" spans="1:15" ht="15" customHeight="1" x14ac:dyDescent="0.25">
      <c r="A28" s="217"/>
      <c r="B28" s="136" t="s">
        <v>49</v>
      </c>
      <c r="C28" s="137"/>
      <c r="D28" s="449"/>
      <c r="E28" s="457" t="s">
        <v>164</v>
      </c>
      <c r="F28" s="458"/>
      <c r="G28" s="481"/>
      <c r="H28" s="485"/>
      <c r="I28" s="485"/>
      <c r="J28" s="486"/>
      <c r="K28" s="133"/>
      <c r="L28" s="133"/>
      <c r="M28" s="133"/>
      <c r="N28" s="133"/>
      <c r="O28" s="133"/>
    </row>
    <row r="29" spans="1:15" x14ac:dyDescent="0.25">
      <c r="A29" s="217"/>
      <c r="B29" s="136" t="s">
        <v>53</v>
      </c>
      <c r="C29" s="137"/>
      <c r="D29" s="449"/>
      <c r="E29" s="459"/>
      <c r="F29" s="460"/>
      <c r="G29" s="481"/>
      <c r="H29" s="485"/>
      <c r="I29" s="485"/>
      <c r="J29" s="486"/>
      <c r="K29" s="133"/>
      <c r="L29" s="133"/>
      <c r="M29" s="133"/>
      <c r="N29" s="133"/>
      <c r="O29" s="133"/>
    </row>
    <row r="30" spans="1:15" x14ac:dyDescent="0.25">
      <c r="A30" s="217"/>
      <c r="B30" s="136" t="s">
        <v>55</v>
      </c>
      <c r="C30" s="137"/>
      <c r="D30" s="449"/>
      <c r="E30" s="459"/>
      <c r="F30" s="460"/>
      <c r="G30" s="481"/>
      <c r="H30" s="485"/>
      <c r="I30" s="485"/>
      <c r="J30" s="486"/>
      <c r="K30" s="133"/>
      <c r="L30" s="133"/>
      <c r="M30" s="133"/>
      <c r="N30" s="133"/>
      <c r="O30" s="133"/>
    </row>
    <row r="31" spans="1:15" x14ac:dyDescent="0.25">
      <c r="A31" s="217"/>
      <c r="B31" s="136" t="s">
        <v>57</v>
      </c>
      <c r="C31" s="137"/>
      <c r="D31" s="449"/>
      <c r="E31" s="459"/>
      <c r="F31" s="460"/>
      <c r="G31" s="481"/>
      <c r="H31" s="485"/>
      <c r="I31" s="485"/>
      <c r="J31" s="486"/>
      <c r="K31" s="133"/>
      <c r="L31" s="133"/>
      <c r="M31" s="133"/>
      <c r="N31" s="133"/>
      <c r="O31" s="133"/>
    </row>
    <row r="32" spans="1:15" x14ac:dyDescent="0.25">
      <c r="A32" s="217"/>
      <c r="B32" s="136" t="s">
        <v>61</v>
      </c>
      <c r="C32" s="137"/>
      <c r="D32" s="449"/>
      <c r="E32" s="459"/>
      <c r="F32" s="460"/>
      <c r="G32" s="481"/>
      <c r="H32" s="485"/>
      <c r="I32" s="485"/>
      <c r="J32" s="486"/>
      <c r="K32" s="133"/>
      <c r="L32" s="133"/>
      <c r="M32" s="133"/>
      <c r="N32" s="133"/>
      <c r="O32" s="133"/>
    </row>
    <row r="33" spans="1:15" x14ac:dyDescent="0.25">
      <c r="A33" s="217"/>
      <c r="B33" s="136" t="s">
        <v>64</v>
      </c>
      <c r="C33" s="137"/>
      <c r="D33" s="449"/>
      <c r="E33" s="459"/>
      <c r="F33" s="460"/>
      <c r="G33" s="481"/>
      <c r="H33" s="485"/>
      <c r="I33" s="485"/>
      <c r="J33" s="486"/>
      <c r="K33" s="133"/>
      <c r="L33" s="133"/>
      <c r="M33" s="133"/>
      <c r="N33" s="133"/>
      <c r="O33" s="133"/>
    </row>
    <row r="34" spans="1:15" x14ac:dyDescent="0.25">
      <c r="A34" s="218"/>
      <c r="B34" s="136" t="s">
        <v>659</v>
      </c>
      <c r="C34" s="137"/>
      <c r="D34" s="449"/>
      <c r="E34" s="459"/>
      <c r="F34" s="460"/>
      <c r="G34" s="481"/>
      <c r="H34" s="271"/>
      <c r="I34" s="271"/>
      <c r="J34" s="272"/>
      <c r="K34" s="133"/>
      <c r="L34" s="133"/>
      <c r="M34" s="133"/>
      <c r="N34" s="133"/>
      <c r="O34" s="133"/>
    </row>
    <row r="35" spans="1:15" ht="15" customHeight="1" x14ac:dyDescent="0.25">
      <c r="A35" s="216" t="s">
        <v>12</v>
      </c>
      <c r="B35" s="137" t="s">
        <v>78</v>
      </c>
      <c r="C35" s="137"/>
      <c r="D35" s="449"/>
      <c r="E35" s="459"/>
      <c r="F35" s="460"/>
      <c r="G35" s="481">
        <v>10</v>
      </c>
      <c r="H35" s="268" t="s">
        <v>165</v>
      </c>
      <c r="I35" s="268"/>
      <c r="J35" s="269"/>
      <c r="K35" s="133"/>
      <c r="L35" s="133"/>
      <c r="M35" s="133"/>
      <c r="N35" s="133"/>
      <c r="O35" s="133"/>
    </row>
    <row r="36" spans="1:15" x14ac:dyDescent="0.25">
      <c r="A36" s="217"/>
      <c r="B36" s="138" t="s">
        <v>73</v>
      </c>
      <c r="C36" s="137"/>
      <c r="D36" s="449"/>
      <c r="E36" s="459"/>
      <c r="F36" s="460"/>
      <c r="G36" s="481"/>
      <c r="H36" s="485"/>
      <c r="I36" s="485"/>
      <c r="J36" s="486"/>
      <c r="K36" s="133"/>
      <c r="L36" s="133"/>
      <c r="M36" s="133"/>
      <c r="N36" s="133"/>
      <c r="O36" s="133"/>
    </row>
    <row r="37" spans="1:15" x14ac:dyDescent="0.25">
      <c r="A37" s="217"/>
      <c r="B37" s="138" t="s">
        <v>76</v>
      </c>
      <c r="C37" s="137"/>
      <c r="D37" s="449"/>
      <c r="E37" s="459"/>
      <c r="F37" s="460"/>
      <c r="G37" s="481"/>
      <c r="H37" s="485"/>
      <c r="I37" s="485"/>
      <c r="J37" s="486"/>
      <c r="K37" s="133"/>
      <c r="L37" s="133"/>
      <c r="M37" s="133"/>
      <c r="N37" s="133"/>
      <c r="O37" s="133"/>
    </row>
    <row r="38" spans="1:15" x14ac:dyDescent="0.25">
      <c r="A38" s="217"/>
      <c r="B38" s="136" t="s">
        <v>662</v>
      </c>
      <c r="C38" s="137"/>
      <c r="D38" s="449"/>
      <c r="E38" s="459"/>
      <c r="F38" s="460"/>
      <c r="G38" s="481"/>
      <c r="H38" s="485"/>
      <c r="I38" s="485"/>
      <c r="J38" s="486"/>
      <c r="K38" s="133"/>
      <c r="L38" s="133"/>
      <c r="M38" s="133"/>
      <c r="N38" s="133"/>
      <c r="O38" s="133"/>
    </row>
    <row r="39" spans="1:15" x14ac:dyDescent="0.25">
      <c r="A39" s="218"/>
      <c r="B39" s="138" t="s">
        <v>658</v>
      </c>
      <c r="C39" s="137"/>
      <c r="D39" s="449"/>
      <c r="E39" s="459"/>
      <c r="F39" s="460"/>
      <c r="G39" s="481"/>
      <c r="H39" s="271"/>
      <c r="I39" s="271"/>
      <c r="J39" s="272"/>
      <c r="K39" s="133"/>
      <c r="L39" s="133"/>
      <c r="M39" s="133"/>
      <c r="N39" s="133"/>
      <c r="O39" s="133"/>
    </row>
    <row r="40" spans="1:15" ht="15" customHeight="1" x14ac:dyDescent="0.25">
      <c r="A40" s="216" t="str">
        <f t="array" ref="A40">IFERROR(INDEX(Mitigación!$C$3:C$49,MATCH(B40,Mitigación!$D$3:$D$49,0)),"")</f>
        <v>Energía</v>
      </c>
      <c r="B40" s="136" t="s">
        <v>49</v>
      </c>
      <c r="C40" s="137"/>
      <c r="D40" s="449"/>
      <c r="E40" s="459"/>
      <c r="F40" s="460"/>
      <c r="G40" s="481">
        <v>11</v>
      </c>
      <c r="H40" s="487" t="s">
        <v>166</v>
      </c>
      <c r="I40" s="487"/>
      <c r="J40" s="488"/>
      <c r="K40" s="133"/>
      <c r="L40" s="133"/>
      <c r="M40" s="133"/>
      <c r="N40" s="133"/>
      <c r="O40" s="133"/>
    </row>
    <row r="41" spans="1:15" x14ac:dyDescent="0.25">
      <c r="A41" s="217"/>
      <c r="B41" s="136" t="s">
        <v>73</v>
      </c>
      <c r="C41" s="137"/>
      <c r="D41" s="449"/>
      <c r="E41" s="459"/>
      <c r="F41" s="460"/>
      <c r="G41" s="481"/>
      <c r="H41" s="491"/>
      <c r="I41" s="491"/>
      <c r="J41" s="492"/>
      <c r="K41" s="133"/>
      <c r="L41" s="133"/>
      <c r="M41" s="133"/>
      <c r="N41" s="133"/>
      <c r="O41" s="133"/>
    </row>
    <row r="42" spans="1:15" x14ac:dyDescent="0.25">
      <c r="A42" s="218"/>
      <c r="B42" s="136" t="s">
        <v>53</v>
      </c>
      <c r="C42" s="137"/>
      <c r="D42" s="449"/>
      <c r="E42" s="459"/>
      <c r="F42" s="460"/>
      <c r="G42" s="481"/>
      <c r="H42" s="489"/>
      <c r="I42" s="489"/>
      <c r="J42" s="490"/>
      <c r="K42" s="133"/>
      <c r="L42" s="133"/>
      <c r="M42" s="133"/>
      <c r="N42" s="133"/>
      <c r="O42" s="133"/>
    </row>
    <row r="43" spans="1:15" ht="15" customHeight="1" x14ac:dyDescent="0.25">
      <c r="A43" s="219" t="str">
        <f t="array" ref="A43">IFERROR(INDEX(Mitigación!$C$3:C$49,MATCH(B43,Mitigación!$D$3:$D$49,0)),"")</f>
        <v>Energía</v>
      </c>
      <c r="B43" s="136" t="s">
        <v>66</v>
      </c>
      <c r="C43" s="137"/>
      <c r="D43" s="449"/>
      <c r="E43" s="459"/>
      <c r="F43" s="460"/>
      <c r="G43" s="481">
        <v>12</v>
      </c>
      <c r="H43" s="268" t="s">
        <v>167</v>
      </c>
      <c r="I43" s="268"/>
      <c r="J43" s="269"/>
      <c r="K43" s="133"/>
      <c r="L43" s="133"/>
      <c r="M43" s="133"/>
      <c r="N43" s="133"/>
      <c r="O43" s="133"/>
    </row>
    <row r="44" spans="1:15" ht="30" x14ac:dyDescent="0.25">
      <c r="A44" s="219" t="s">
        <v>13</v>
      </c>
      <c r="B44" s="136" t="s">
        <v>80</v>
      </c>
      <c r="C44" s="139" t="s">
        <v>168</v>
      </c>
      <c r="D44" s="449"/>
      <c r="E44" s="459"/>
      <c r="F44" s="460"/>
      <c r="G44" s="481"/>
      <c r="H44" s="485"/>
      <c r="I44" s="485"/>
      <c r="J44" s="486"/>
      <c r="K44" s="133"/>
      <c r="L44" s="133"/>
      <c r="M44" s="133"/>
      <c r="N44" s="133"/>
      <c r="O44" s="133"/>
    </row>
    <row r="45" spans="1:15" ht="30" x14ac:dyDescent="0.25">
      <c r="A45" s="219" t="s">
        <v>13</v>
      </c>
      <c r="B45" s="136" t="s">
        <v>82</v>
      </c>
      <c r="C45" s="139" t="s">
        <v>168</v>
      </c>
      <c r="D45" s="449"/>
      <c r="E45" s="459"/>
      <c r="F45" s="460"/>
      <c r="G45" s="481"/>
      <c r="H45" s="271"/>
      <c r="I45" s="271"/>
      <c r="J45" s="272"/>
      <c r="K45" s="133"/>
      <c r="L45" s="133"/>
      <c r="M45" s="133"/>
      <c r="N45" s="133"/>
      <c r="O45" s="133"/>
    </row>
    <row r="46" spans="1:15" ht="15" customHeight="1" x14ac:dyDescent="0.25">
      <c r="A46" s="219" t="str">
        <f t="array" ref="A46">IFERROR(INDEX(Mitigación!$C$3:C$49,MATCH(B46,Mitigación!$D$3:$D$49,0)),"")</f>
        <v>Construcción</v>
      </c>
      <c r="B46" s="136" t="s">
        <v>80</v>
      </c>
      <c r="C46" s="139"/>
      <c r="D46" s="449"/>
      <c r="E46" s="459"/>
      <c r="F46" s="460"/>
      <c r="G46" s="481">
        <v>13</v>
      </c>
      <c r="H46" s="268" t="s">
        <v>169</v>
      </c>
      <c r="I46" s="268"/>
      <c r="J46" s="269"/>
      <c r="K46" s="133"/>
      <c r="L46" s="133"/>
      <c r="M46" s="133"/>
      <c r="N46" s="133"/>
      <c r="O46" s="133"/>
    </row>
    <row r="47" spans="1:15" x14ac:dyDescent="0.25">
      <c r="A47" s="219" t="str">
        <f t="array" ref="A47">IFERROR(INDEX(Mitigación!$C$3:C$49,MATCH(B47,Mitigación!$D$3:$D$49,0)),"")</f>
        <v>Construcción</v>
      </c>
      <c r="B47" s="136" t="s">
        <v>82</v>
      </c>
      <c r="C47" s="137"/>
      <c r="D47" s="449"/>
      <c r="E47" s="459"/>
      <c r="F47" s="460"/>
      <c r="G47" s="481"/>
      <c r="H47" s="485"/>
      <c r="I47" s="485"/>
      <c r="J47" s="486"/>
      <c r="K47" s="133"/>
      <c r="L47" s="133"/>
      <c r="M47" s="133"/>
      <c r="N47" s="133"/>
      <c r="O47" s="133"/>
    </row>
    <row r="48" spans="1:15" x14ac:dyDescent="0.25">
      <c r="A48" s="219" t="str">
        <f t="array" ref="A48">IFERROR(INDEX(Mitigación!$C$3:C$49,MATCH(B48,Mitigación!$D$3:$D$49,0)),"")</f>
        <v>Transporte</v>
      </c>
      <c r="B48" s="136" t="s">
        <v>119</v>
      </c>
      <c r="C48" s="138"/>
      <c r="D48" s="449"/>
      <c r="E48" s="459"/>
      <c r="F48" s="460"/>
      <c r="G48" s="481"/>
      <c r="H48" s="271"/>
      <c r="I48" s="271"/>
      <c r="J48" s="272"/>
      <c r="K48" s="133"/>
      <c r="L48" s="133"/>
      <c r="M48" s="133"/>
      <c r="N48" s="133"/>
      <c r="O48" s="133"/>
    </row>
    <row r="49" spans="1:15" ht="15" customHeight="1" x14ac:dyDescent="0.25">
      <c r="A49" s="219" t="s">
        <v>50</v>
      </c>
      <c r="B49" s="136" t="s">
        <v>161</v>
      </c>
      <c r="C49" s="137"/>
      <c r="D49" s="449"/>
      <c r="E49" s="459"/>
      <c r="F49" s="460"/>
      <c r="G49" s="205">
        <v>14</v>
      </c>
      <c r="H49" s="366" t="s">
        <v>170</v>
      </c>
      <c r="I49" s="366"/>
      <c r="J49" s="367"/>
      <c r="K49" s="133"/>
      <c r="L49" s="133"/>
      <c r="M49" s="133"/>
      <c r="N49" s="133"/>
      <c r="O49" s="133"/>
    </row>
    <row r="50" spans="1:15" ht="15" customHeight="1" x14ac:dyDescent="0.25">
      <c r="A50" s="219" t="str">
        <f t="array" ref="A50">IFERROR(INDEX(Mitigación!$C$3:C$49,MATCH(B50,Mitigación!$D$3:$D$49,0)),"")</f>
        <v>Construcción</v>
      </c>
      <c r="B50" s="137" t="s">
        <v>80</v>
      </c>
      <c r="C50" s="137"/>
      <c r="D50" s="449"/>
      <c r="E50" s="459"/>
      <c r="F50" s="460"/>
      <c r="G50" s="481">
        <v>15</v>
      </c>
      <c r="H50" s="268" t="s">
        <v>171</v>
      </c>
      <c r="I50" s="268"/>
      <c r="J50" s="269"/>
      <c r="K50" s="133"/>
      <c r="L50" s="133"/>
      <c r="M50" s="133"/>
      <c r="N50" s="133"/>
      <c r="O50" s="133"/>
    </row>
    <row r="51" spans="1:15" x14ac:dyDescent="0.25">
      <c r="A51" s="219" t="str">
        <f t="array" ref="A51">IFERROR(INDEX(Mitigación!$C$3:C$49,MATCH(B51,Mitigación!$D$3:$D$49,0)),"")</f>
        <v>Construcción</v>
      </c>
      <c r="B51" s="137" t="s">
        <v>82</v>
      </c>
      <c r="C51" s="137"/>
      <c r="D51" s="449"/>
      <c r="E51" s="459"/>
      <c r="F51" s="460"/>
      <c r="G51" s="481"/>
      <c r="H51" s="485"/>
      <c r="I51" s="485"/>
      <c r="J51" s="486"/>
      <c r="K51" s="133"/>
      <c r="L51" s="133"/>
      <c r="M51" s="133"/>
      <c r="N51" s="133"/>
      <c r="O51" s="133"/>
    </row>
    <row r="52" spans="1:15" x14ac:dyDescent="0.25">
      <c r="A52" s="219" t="str">
        <f t="array" ref="A52">IFERROR(INDEX(Mitigación!$C$3:C$49,MATCH(B52,Mitigación!$D$3:$D$49,0)),"")</f>
        <v>Construcción</v>
      </c>
      <c r="B52" s="137" t="s">
        <v>85</v>
      </c>
      <c r="C52" s="137"/>
      <c r="D52" s="449"/>
      <c r="E52" s="459"/>
      <c r="F52" s="460"/>
      <c r="G52" s="481"/>
      <c r="H52" s="271"/>
      <c r="I52" s="271"/>
      <c r="J52" s="272"/>
      <c r="K52" s="133"/>
      <c r="L52" s="133"/>
      <c r="M52" s="133"/>
      <c r="N52" s="133"/>
      <c r="O52" s="133"/>
    </row>
    <row r="53" spans="1:15" ht="30" customHeight="1" x14ac:dyDescent="0.25">
      <c r="A53" s="219" t="str">
        <f t="array" ref="A53">IFERROR(INDEX(Mitigación!$C$3:C$49,MATCH(B53,Mitigación!$D$3:$D$49,0)),"")</f>
        <v>Suministro y tratamiento de agua</v>
      </c>
      <c r="B53" s="136" t="s">
        <v>108</v>
      </c>
      <c r="C53" s="137"/>
      <c r="D53" s="449"/>
      <c r="E53" s="459"/>
      <c r="F53" s="460"/>
      <c r="G53" s="481">
        <v>16</v>
      </c>
      <c r="H53" s="268" t="s">
        <v>172</v>
      </c>
      <c r="I53" s="268"/>
      <c r="J53" s="269"/>
      <c r="K53" s="133"/>
      <c r="L53" s="133"/>
      <c r="M53" s="133"/>
      <c r="N53" s="133"/>
      <c r="O53" s="133"/>
    </row>
    <row r="54" spans="1:15" ht="30" x14ac:dyDescent="0.25">
      <c r="A54" s="219" t="str">
        <f t="array" ref="A54">IFERROR(INDEX(Mitigación!$C$3:C$49,MATCH(B54,Mitigación!$D$3:$D$49,0)),"")</f>
        <v>Suministro y tratamiento de agua</v>
      </c>
      <c r="B54" s="136" t="s">
        <v>106</v>
      </c>
      <c r="C54" s="137"/>
      <c r="D54" s="449"/>
      <c r="E54" s="459"/>
      <c r="F54" s="460"/>
      <c r="G54" s="481"/>
      <c r="H54" s="271"/>
      <c r="I54" s="271"/>
      <c r="J54" s="272"/>
      <c r="K54" s="133"/>
      <c r="L54" s="133"/>
      <c r="M54" s="133"/>
      <c r="N54" s="133"/>
      <c r="O54" s="133"/>
    </row>
    <row r="55" spans="1:15" ht="30" customHeight="1" x14ac:dyDescent="0.25">
      <c r="A55" s="219" t="str">
        <f t="array" ref="A55">IFERROR(INDEX(Mitigación!$C$3:C$49,MATCH(B55,Mitigación!$D$3:$D$49,0)),"")</f>
        <v>Suministro y tratamiento de agua</v>
      </c>
      <c r="B55" s="136" t="s">
        <v>108</v>
      </c>
      <c r="C55" s="137"/>
      <c r="D55" s="449"/>
      <c r="E55" s="459"/>
      <c r="F55" s="460"/>
      <c r="G55" s="481">
        <v>17</v>
      </c>
      <c r="H55" s="487" t="s">
        <v>173</v>
      </c>
      <c r="I55" s="487"/>
      <c r="J55" s="488"/>
      <c r="K55" s="133"/>
      <c r="L55" s="133"/>
      <c r="M55" s="133"/>
      <c r="N55" s="133"/>
      <c r="O55" s="133"/>
    </row>
    <row r="56" spans="1:15" ht="30" x14ac:dyDescent="0.25">
      <c r="A56" s="219" t="str">
        <f t="array" ref="A56">IFERROR(INDEX(Mitigación!$C$3:C$49,MATCH(B56,Mitigación!$D$3:$D$49,0)),"")</f>
        <v>Suministro y tratamiento de agua</v>
      </c>
      <c r="B56" s="136" t="s">
        <v>110</v>
      </c>
      <c r="C56" s="137"/>
      <c r="D56" s="449"/>
      <c r="E56" s="459"/>
      <c r="F56" s="460"/>
      <c r="G56" s="481"/>
      <c r="H56" s="489"/>
      <c r="I56" s="489"/>
      <c r="J56" s="490"/>
      <c r="K56" s="133"/>
      <c r="L56" s="133"/>
      <c r="M56" s="133"/>
      <c r="N56" s="133"/>
      <c r="O56" s="133"/>
    </row>
    <row r="57" spans="1:15" ht="15" customHeight="1" x14ac:dyDescent="0.25">
      <c r="A57" s="216" t="str">
        <f t="array" ref="A57">IFERROR(INDEX(Mitigación!$C$3:C$49,MATCH(B57,Mitigación!$D$3:$D$49,0)),"")</f>
        <v>Energía</v>
      </c>
      <c r="B57" s="136" t="s">
        <v>49</v>
      </c>
      <c r="C57" s="137"/>
      <c r="D57" s="449"/>
      <c r="E57" s="459"/>
      <c r="F57" s="460"/>
      <c r="G57" s="481">
        <v>18</v>
      </c>
      <c r="H57" s="268" t="s">
        <v>174</v>
      </c>
      <c r="I57" s="268"/>
      <c r="J57" s="269"/>
      <c r="K57" s="133"/>
      <c r="L57" s="133"/>
      <c r="M57" s="133"/>
      <c r="N57" s="133"/>
      <c r="O57" s="133"/>
    </row>
    <row r="58" spans="1:15" x14ac:dyDescent="0.25">
      <c r="A58" s="217"/>
      <c r="B58" s="136" t="s">
        <v>53</v>
      </c>
      <c r="C58" s="137"/>
      <c r="D58" s="449"/>
      <c r="E58" s="459"/>
      <c r="F58" s="460"/>
      <c r="G58" s="481"/>
      <c r="H58" s="485"/>
      <c r="I58" s="485"/>
      <c r="J58" s="486"/>
      <c r="K58" s="133"/>
      <c r="L58" s="133"/>
      <c r="M58" s="133"/>
      <c r="N58" s="133"/>
      <c r="O58" s="133"/>
    </row>
    <row r="59" spans="1:15" x14ac:dyDescent="0.25">
      <c r="A59" s="217"/>
      <c r="B59" s="136" t="s">
        <v>55</v>
      </c>
      <c r="C59" s="137"/>
      <c r="D59" s="449"/>
      <c r="E59" s="459"/>
      <c r="F59" s="460"/>
      <c r="G59" s="481"/>
      <c r="H59" s="485"/>
      <c r="I59" s="485"/>
      <c r="J59" s="486"/>
      <c r="K59" s="133"/>
      <c r="L59" s="133"/>
      <c r="M59" s="133"/>
      <c r="N59" s="133"/>
      <c r="O59" s="133"/>
    </row>
    <row r="60" spans="1:15" x14ac:dyDescent="0.25">
      <c r="A60" s="217"/>
      <c r="B60" s="136" t="s">
        <v>57</v>
      </c>
      <c r="C60" s="137"/>
      <c r="D60" s="449"/>
      <c r="E60" s="459"/>
      <c r="F60" s="460"/>
      <c r="G60" s="481"/>
      <c r="H60" s="485"/>
      <c r="I60" s="485"/>
      <c r="J60" s="486"/>
      <c r="K60" s="133"/>
      <c r="L60" s="133"/>
      <c r="M60" s="133"/>
      <c r="N60" s="133"/>
      <c r="O60" s="133"/>
    </row>
    <row r="61" spans="1:15" x14ac:dyDescent="0.25">
      <c r="A61" s="217"/>
      <c r="B61" s="136" t="s">
        <v>61</v>
      </c>
      <c r="C61" s="137"/>
      <c r="D61" s="449"/>
      <c r="E61" s="459"/>
      <c r="F61" s="460"/>
      <c r="G61" s="481"/>
      <c r="H61" s="485"/>
      <c r="I61" s="485"/>
      <c r="J61" s="486"/>
      <c r="K61" s="133"/>
      <c r="L61" s="133"/>
      <c r="M61" s="133"/>
      <c r="N61" s="133"/>
      <c r="O61" s="133"/>
    </row>
    <row r="62" spans="1:15" x14ac:dyDescent="0.25">
      <c r="A62" s="217"/>
      <c r="B62" s="136" t="s">
        <v>64</v>
      </c>
      <c r="C62" s="137"/>
      <c r="D62" s="449"/>
      <c r="E62" s="459"/>
      <c r="F62" s="460"/>
      <c r="G62" s="481"/>
      <c r="H62" s="485"/>
      <c r="I62" s="485"/>
      <c r="J62" s="486"/>
      <c r="K62" s="133"/>
      <c r="L62" s="133"/>
      <c r="M62" s="133"/>
      <c r="N62" s="133"/>
      <c r="O62" s="133"/>
    </row>
    <row r="63" spans="1:15" x14ac:dyDescent="0.25">
      <c r="A63" s="218"/>
      <c r="B63" s="136" t="s">
        <v>659</v>
      </c>
      <c r="C63" s="137"/>
      <c r="D63" s="449"/>
      <c r="E63" s="461"/>
      <c r="F63" s="462"/>
      <c r="G63" s="481"/>
      <c r="H63" s="271"/>
      <c r="I63" s="271"/>
      <c r="J63" s="272"/>
      <c r="K63" s="133"/>
      <c r="L63" s="133"/>
      <c r="M63" s="133"/>
      <c r="N63" s="133"/>
      <c r="O63" s="133"/>
    </row>
    <row r="64" spans="1:15" ht="15" customHeight="1" x14ac:dyDescent="0.25">
      <c r="A64" s="216" t="str">
        <f t="array" ref="A64">IFERROR(INDEX(Mitigación!$C$3:C$49,MATCH(B64,Mitigación!$D$3:$D$49,0)),"")</f>
        <v>Energía</v>
      </c>
      <c r="B64" s="136" t="s">
        <v>49</v>
      </c>
      <c r="C64" s="137"/>
      <c r="D64" s="449"/>
      <c r="E64" s="463" t="s">
        <v>175</v>
      </c>
      <c r="F64" s="464"/>
      <c r="G64" s="481">
        <v>19</v>
      </c>
      <c r="H64" s="268" t="s">
        <v>176</v>
      </c>
      <c r="I64" s="268"/>
      <c r="J64" s="269"/>
      <c r="K64" s="133"/>
      <c r="L64" s="133"/>
      <c r="M64" s="133"/>
      <c r="N64" s="133"/>
      <c r="O64" s="133"/>
    </row>
    <row r="65" spans="1:15" x14ac:dyDescent="0.25">
      <c r="A65" s="217"/>
      <c r="B65" s="136" t="s">
        <v>53</v>
      </c>
      <c r="C65" s="137"/>
      <c r="D65" s="449"/>
      <c r="E65" s="465"/>
      <c r="F65" s="466"/>
      <c r="G65" s="481"/>
      <c r="H65" s="485"/>
      <c r="I65" s="485"/>
      <c r="J65" s="486"/>
      <c r="K65" s="133"/>
      <c r="L65" s="133"/>
      <c r="M65" s="133"/>
      <c r="N65" s="133"/>
      <c r="O65" s="133"/>
    </row>
    <row r="66" spans="1:15" x14ac:dyDescent="0.25">
      <c r="A66" s="217"/>
      <c r="B66" s="136" t="s">
        <v>55</v>
      </c>
      <c r="C66" s="137"/>
      <c r="D66" s="449"/>
      <c r="E66" s="465"/>
      <c r="F66" s="466"/>
      <c r="G66" s="481"/>
      <c r="H66" s="485"/>
      <c r="I66" s="485"/>
      <c r="J66" s="486"/>
      <c r="K66" s="133"/>
      <c r="L66" s="133"/>
      <c r="M66" s="133"/>
      <c r="N66" s="133"/>
      <c r="O66" s="133"/>
    </row>
    <row r="67" spans="1:15" x14ac:dyDescent="0.25">
      <c r="A67" s="217"/>
      <c r="B67" s="136" t="s">
        <v>57</v>
      </c>
      <c r="C67" s="137"/>
      <c r="D67" s="449"/>
      <c r="E67" s="465"/>
      <c r="F67" s="466"/>
      <c r="G67" s="481"/>
      <c r="H67" s="485"/>
      <c r="I67" s="485"/>
      <c r="J67" s="486"/>
      <c r="K67" s="133"/>
      <c r="L67" s="133"/>
      <c r="M67" s="133"/>
      <c r="N67" s="133"/>
      <c r="O67" s="133"/>
    </row>
    <row r="68" spans="1:15" x14ac:dyDescent="0.25">
      <c r="A68" s="217"/>
      <c r="B68" s="136" t="s">
        <v>61</v>
      </c>
      <c r="C68" s="137"/>
      <c r="D68" s="449"/>
      <c r="E68" s="465"/>
      <c r="F68" s="466"/>
      <c r="G68" s="481"/>
      <c r="H68" s="485"/>
      <c r="I68" s="485"/>
      <c r="J68" s="486"/>
      <c r="K68" s="133"/>
      <c r="L68" s="133"/>
      <c r="M68" s="133"/>
      <c r="N68" s="133"/>
      <c r="O68" s="133"/>
    </row>
    <row r="69" spans="1:15" x14ac:dyDescent="0.25">
      <c r="A69" s="217"/>
      <c r="B69" s="136" t="s">
        <v>64</v>
      </c>
      <c r="C69" s="137"/>
      <c r="D69" s="449"/>
      <c r="E69" s="465"/>
      <c r="F69" s="466"/>
      <c r="G69" s="481"/>
      <c r="H69" s="485"/>
      <c r="I69" s="485"/>
      <c r="J69" s="486"/>
      <c r="K69" s="133"/>
      <c r="L69" s="133"/>
      <c r="M69" s="133"/>
      <c r="N69" s="133"/>
      <c r="O69" s="133"/>
    </row>
    <row r="70" spans="1:15" x14ac:dyDescent="0.25">
      <c r="A70" s="218"/>
      <c r="B70" s="136" t="s">
        <v>659</v>
      </c>
      <c r="C70" s="137"/>
      <c r="D70" s="449"/>
      <c r="E70" s="465"/>
      <c r="F70" s="466"/>
      <c r="G70" s="481"/>
      <c r="H70" s="271"/>
      <c r="I70" s="271"/>
      <c r="J70" s="272"/>
      <c r="K70" s="133"/>
      <c r="L70" s="133"/>
      <c r="M70" s="133"/>
      <c r="N70" s="133"/>
      <c r="O70" s="133"/>
    </row>
    <row r="71" spans="1:15" ht="15" customHeight="1" x14ac:dyDescent="0.25">
      <c r="A71" s="219" t="s">
        <v>50</v>
      </c>
      <c r="B71" s="136" t="s">
        <v>161</v>
      </c>
      <c r="C71" s="137" t="s">
        <v>178</v>
      </c>
      <c r="D71" s="449"/>
      <c r="E71" s="465"/>
      <c r="F71" s="466"/>
      <c r="G71" s="205">
        <v>20</v>
      </c>
      <c r="H71" s="366" t="s">
        <v>177</v>
      </c>
      <c r="I71" s="366"/>
      <c r="J71" s="367"/>
      <c r="K71" s="133"/>
      <c r="L71" s="133"/>
      <c r="M71" s="133"/>
      <c r="N71" s="133"/>
      <c r="O71" s="133"/>
    </row>
    <row r="72" spans="1:15" ht="15" customHeight="1" x14ac:dyDescent="0.25">
      <c r="A72" s="219" t="s">
        <v>50</v>
      </c>
      <c r="B72" s="136" t="s">
        <v>161</v>
      </c>
      <c r="C72" s="137" t="s">
        <v>178</v>
      </c>
      <c r="D72" s="449"/>
      <c r="E72" s="465"/>
      <c r="F72" s="466"/>
      <c r="G72" s="205">
        <v>21</v>
      </c>
      <c r="H72" s="366" t="s">
        <v>179</v>
      </c>
      <c r="I72" s="366"/>
      <c r="J72" s="367"/>
      <c r="K72" s="133"/>
      <c r="L72" s="133"/>
      <c r="M72" s="133"/>
      <c r="N72" s="133"/>
      <c r="O72" s="133"/>
    </row>
    <row r="73" spans="1:15" ht="15" customHeight="1" x14ac:dyDescent="0.25">
      <c r="A73" s="219" t="s">
        <v>50</v>
      </c>
      <c r="B73" s="136" t="s">
        <v>161</v>
      </c>
      <c r="C73" s="137" t="s">
        <v>178</v>
      </c>
      <c r="D73" s="449"/>
      <c r="E73" s="465"/>
      <c r="F73" s="466"/>
      <c r="G73" s="205">
        <v>22</v>
      </c>
      <c r="H73" s="366" t="s">
        <v>180</v>
      </c>
      <c r="I73" s="366"/>
      <c r="J73" s="367"/>
      <c r="K73" s="133"/>
      <c r="L73" s="133"/>
      <c r="M73" s="133"/>
      <c r="N73" s="133"/>
      <c r="O73" s="133"/>
    </row>
    <row r="74" spans="1:15" ht="15" customHeight="1" x14ac:dyDescent="0.25">
      <c r="A74" s="219" t="s">
        <v>50</v>
      </c>
      <c r="B74" s="136" t="s">
        <v>161</v>
      </c>
      <c r="C74" s="138" t="s">
        <v>182</v>
      </c>
      <c r="D74" s="449"/>
      <c r="E74" s="465"/>
      <c r="F74" s="466"/>
      <c r="G74" s="205">
        <v>23</v>
      </c>
      <c r="H74" s="366" t="s">
        <v>181</v>
      </c>
      <c r="I74" s="366"/>
      <c r="J74" s="367"/>
      <c r="K74" s="133"/>
      <c r="L74" s="133"/>
      <c r="M74" s="133"/>
      <c r="N74" s="133"/>
      <c r="O74" s="133"/>
    </row>
    <row r="75" spans="1:15" ht="45" customHeight="1" x14ac:dyDescent="0.25">
      <c r="A75" s="219" t="str">
        <f t="array" ref="A75">IFERROR(INDEX(Mitigación!$C$3:C$49,MATCH(B75,Mitigación!$D$3:$D$49,0)),"")</f>
        <v>Tecnologías de la información y la comunicación (TIC)</v>
      </c>
      <c r="B75" s="136" t="s">
        <v>129</v>
      </c>
      <c r="C75" s="138"/>
      <c r="D75" s="449"/>
      <c r="E75" s="467"/>
      <c r="F75" s="468"/>
      <c r="G75" s="205">
        <v>24</v>
      </c>
      <c r="H75" s="366" t="s">
        <v>183</v>
      </c>
      <c r="I75" s="366"/>
      <c r="J75" s="367"/>
      <c r="K75" s="133"/>
      <c r="L75" s="133"/>
      <c r="M75" s="133"/>
      <c r="N75" s="133"/>
      <c r="O75" s="133"/>
    </row>
    <row r="76" spans="1:15" ht="15" customHeight="1" x14ac:dyDescent="0.25">
      <c r="A76" s="219" t="s">
        <v>50</v>
      </c>
      <c r="B76" s="136" t="s">
        <v>161</v>
      </c>
      <c r="C76" s="138" t="s">
        <v>182</v>
      </c>
      <c r="D76" s="449"/>
      <c r="E76" s="469" t="s">
        <v>184</v>
      </c>
      <c r="F76" s="470"/>
      <c r="G76" s="205">
        <v>25</v>
      </c>
      <c r="H76" s="366" t="s">
        <v>185</v>
      </c>
      <c r="I76" s="366"/>
      <c r="J76" s="367"/>
      <c r="K76" s="133"/>
      <c r="L76" s="133"/>
      <c r="M76" s="133"/>
      <c r="N76" s="133"/>
      <c r="O76" s="133"/>
    </row>
    <row r="77" spans="1:15" ht="15" customHeight="1" x14ac:dyDescent="0.25">
      <c r="A77" s="219" t="s">
        <v>50</v>
      </c>
      <c r="B77" s="136" t="s">
        <v>161</v>
      </c>
      <c r="C77" s="138" t="s">
        <v>182</v>
      </c>
      <c r="D77" s="449"/>
      <c r="E77" s="471"/>
      <c r="F77" s="472"/>
      <c r="G77" s="205">
        <v>26</v>
      </c>
      <c r="H77" s="366" t="s">
        <v>186</v>
      </c>
      <c r="I77" s="366"/>
      <c r="J77" s="367"/>
      <c r="K77" s="133"/>
      <c r="L77" s="133"/>
      <c r="M77" s="133"/>
      <c r="N77" s="133"/>
      <c r="O77" s="133"/>
    </row>
    <row r="78" spans="1:15" ht="15" customHeight="1" x14ac:dyDescent="0.25">
      <c r="A78" s="219" t="s">
        <v>50</v>
      </c>
      <c r="B78" s="136" t="s">
        <v>161</v>
      </c>
      <c r="C78" s="138" t="s">
        <v>182</v>
      </c>
      <c r="D78" s="449"/>
      <c r="E78" s="471"/>
      <c r="F78" s="472"/>
      <c r="G78" s="205">
        <v>27</v>
      </c>
      <c r="H78" s="366" t="s">
        <v>187</v>
      </c>
      <c r="I78" s="366"/>
      <c r="J78" s="367"/>
      <c r="K78" s="133"/>
      <c r="L78" s="133"/>
      <c r="M78" s="133"/>
      <c r="N78" s="133"/>
      <c r="O78" s="133"/>
    </row>
    <row r="79" spans="1:15" ht="15" customHeight="1" x14ac:dyDescent="0.25">
      <c r="A79" s="219" t="s">
        <v>50</v>
      </c>
      <c r="B79" s="136" t="s">
        <v>161</v>
      </c>
      <c r="C79" s="138" t="s">
        <v>182</v>
      </c>
      <c r="D79" s="449"/>
      <c r="E79" s="471"/>
      <c r="F79" s="472"/>
      <c r="G79" s="205">
        <v>28</v>
      </c>
      <c r="H79" s="366" t="s">
        <v>188</v>
      </c>
      <c r="I79" s="366"/>
      <c r="J79" s="367"/>
      <c r="K79" s="133"/>
      <c r="L79" s="133"/>
      <c r="M79" s="133"/>
      <c r="N79" s="133"/>
      <c r="O79" s="133"/>
    </row>
    <row r="80" spans="1:15" ht="15" customHeight="1" x14ac:dyDescent="0.25">
      <c r="A80" s="219" t="s">
        <v>50</v>
      </c>
      <c r="B80" s="136" t="s">
        <v>161</v>
      </c>
      <c r="C80" s="138" t="s">
        <v>182</v>
      </c>
      <c r="D80" s="449"/>
      <c r="E80" s="471"/>
      <c r="F80" s="472"/>
      <c r="G80" s="205">
        <v>29</v>
      </c>
      <c r="H80" s="366" t="s">
        <v>189</v>
      </c>
      <c r="I80" s="366"/>
      <c r="J80" s="367"/>
      <c r="K80" s="133"/>
      <c r="L80" s="133"/>
      <c r="M80" s="133"/>
      <c r="N80" s="133"/>
      <c r="O80" s="133"/>
    </row>
    <row r="81" spans="1:15" ht="15" customHeight="1" x14ac:dyDescent="0.25">
      <c r="A81" s="219" t="s">
        <v>50</v>
      </c>
      <c r="B81" s="136" t="s">
        <v>161</v>
      </c>
      <c r="C81" s="138" t="s">
        <v>182</v>
      </c>
      <c r="D81" s="449"/>
      <c r="E81" s="471"/>
      <c r="F81" s="472"/>
      <c r="G81" s="205">
        <v>30</v>
      </c>
      <c r="H81" s="366" t="s">
        <v>190</v>
      </c>
      <c r="I81" s="366"/>
      <c r="J81" s="367"/>
      <c r="K81" s="133"/>
      <c r="L81" s="133"/>
      <c r="M81" s="133"/>
      <c r="N81" s="133"/>
      <c r="O81" s="133"/>
    </row>
    <row r="82" spans="1:15" ht="15" customHeight="1" x14ac:dyDescent="0.25">
      <c r="A82" s="219" t="s">
        <v>50</v>
      </c>
      <c r="B82" s="136" t="s">
        <v>161</v>
      </c>
      <c r="C82" s="138" t="s">
        <v>182</v>
      </c>
      <c r="D82" s="449"/>
      <c r="E82" s="473"/>
      <c r="F82" s="474"/>
      <c r="G82" s="205">
        <v>31</v>
      </c>
      <c r="H82" s="366" t="s">
        <v>191</v>
      </c>
      <c r="I82" s="366"/>
      <c r="J82" s="367"/>
      <c r="K82" s="133"/>
      <c r="L82" s="133"/>
      <c r="M82" s="133"/>
      <c r="N82" s="133"/>
      <c r="O82" s="133"/>
    </row>
    <row r="83" spans="1:15" ht="30" customHeight="1" x14ac:dyDescent="0.25">
      <c r="A83" s="219" t="s">
        <v>50</v>
      </c>
      <c r="B83" s="136" t="s">
        <v>161</v>
      </c>
      <c r="C83" s="137" t="s">
        <v>922</v>
      </c>
      <c r="D83" s="449"/>
      <c r="E83" s="475" t="s">
        <v>192</v>
      </c>
      <c r="F83" s="476"/>
      <c r="G83" s="205">
        <v>32</v>
      </c>
      <c r="H83" s="366" t="s">
        <v>193</v>
      </c>
      <c r="I83" s="366"/>
      <c r="J83" s="367"/>
      <c r="K83" s="133"/>
      <c r="L83" s="133"/>
      <c r="M83" s="133"/>
      <c r="N83" s="133"/>
      <c r="O83" s="133"/>
    </row>
    <row r="84" spans="1:15" ht="30" customHeight="1" x14ac:dyDescent="0.25">
      <c r="A84" s="219" t="s">
        <v>50</v>
      </c>
      <c r="B84" s="136" t="s">
        <v>161</v>
      </c>
      <c r="C84" s="137" t="s">
        <v>195</v>
      </c>
      <c r="D84" s="449"/>
      <c r="E84" s="477"/>
      <c r="F84" s="478"/>
      <c r="G84" s="205">
        <v>33</v>
      </c>
      <c r="H84" s="366" t="s">
        <v>194</v>
      </c>
      <c r="I84" s="366"/>
      <c r="J84" s="367"/>
      <c r="K84" s="133"/>
      <c r="L84" s="133"/>
      <c r="M84" s="133"/>
      <c r="N84" s="133"/>
      <c r="O84" s="133"/>
    </row>
    <row r="85" spans="1:15" ht="30" customHeight="1" x14ac:dyDescent="0.25">
      <c r="A85" s="219" t="s">
        <v>50</v>
      </c>
      <c r="B85" s="136" t="s">
        <v>161</v>
      </c>
      <c r="C85" s="137" t="s">
        <v>195</v>
      </c>
      <c r="D85" s="450"/>
      <c r="E85" s="479"/>
      <c r="F85" s="480"/>
      <c r="G85" s="205">
        <v>34</v>
      </c>
      <c r="H85" s="366" t="s">
        <v>196</v>
      </c>
      <c r="I85" s="366"/>
      <c r="J85" s="367"/>
      <c r="K85" s="133"/>
      <c r="L85" s="133"/>
      <c r="M85" s="133"/>
      <c r="N85" s="133"/>
      <c r="O85" s="133"/>
    </row>
    <row r="86" spans="1:15" ht="32.1" customHeight="1" x14ac:dyDescent="0.25">
      <c r="A86" s="216" t="str">
        <f t="array" ref="A86">IFERROR(INDEX(Mitigación!$C$3:C$49,MATCH(B86,Mitigación!$D$3:$D$49,0)),"")</f>
        <v>Suministro y tratamiento de agua</v>
      </c>
      <c r="B86" s="137" t="s">
        <v>106</v>
      </c>
      <c r="C86" s="137"/>
      <c r="D86" s="383" t="s">
        <v>197</v>
      </c>
      <c r="E86" s="400" t="s">
        <v>198</v>
      </c>
      <c r="F86" s="401"/>
      <c r="G86" s="399">
        <v>35</v>
      </c>
      <c r="H86" s="268" t="s">
        <v>199</v>
      </c>
      <c r="I86" s="268"/>
      <c r="J86" s="269"/>
      <c r="K86" s="133"/>
      <c r="L86" s="133"/>
      <c r="M86" s="133"/>
      <c r="N86" s="133"/>
      <c r="O86" s="133"/>
    </row>
    <row r="87" spans="1:15" ht="32.1" customHeight="1" x14ac:dyDescent="0.25">
      <c r="A87" s="218"/>
      <c r="B87" s="137" t="s">
        <v>112</v>
      </c>
      <c r="C87" s="137"/>
      <c r="D87" s="384"/>
      <c r="E87" s="402"/>
      <c r="F87" s="403"/>
      <c r="G87" s="399"/>
      <c r="H87" s="271"/>
      <c r="I87" s="271"/>
      <c r="J87" s="272"/>
      <c r="K87" s="133"/>
      <c r="L87" s="133"/>
      <c r="M87" s="133"/>
      <c r="N87" s="133"/>
      <c r="O87" s="133"/>
    </row>
    <row r="88" spans="1:15" ht="30" customHeight="1" x14ac:dyDescent="0.25">
      <c r="A88" s="219" t="s">
        <v>50</v>
      </c>
      <c r="B88" s="136" t="s">
        <v>161</v>
      </c>
      <c r="C88" s="137" t="s">
        <v>922</v>
      </c>
      <c r="D88" s="384"/>
      <c r="E88" s="402"/>
      <c r="F88" s="403"/>
      <c r="G88" s="194">
        <v>36</v>
      </c>
      <c r="H88" s="366" t="s">
        <v>200</v>
      </c>
      <c r="I88" s="366"/>
      <c r="J88" s="367"/>
      <c r="K88" s="133"/>
      <c r="L88" s="133"/>
      <c r="M88" s="133"/>
      <c r="N88" s="133"/>
      <c r="O88" s="133"/>
    </row>
    <row r="89" spans="1:15" ht="30" customHeight="1" x14ac:dyDescent="0.25">
      <c r="A89" s="219" t="s">
        <v>50</v>
      </c>
      <c r="B89" s="136" t="s">
        <v>161</v>
      </c>
      <c r="C89" s="137" t="s">
        <v>922</v>
      </c>
      <c r="D89" s="384"/>
      <c r="E89" s="402"/>
      <c r="F89" s="403"/>
      <c r="G89" s="194">
        <v>37</v>
      </c>
      <c r="H89" s="366" t="s">
        <v>201</v>
      </c>
      <c r="I89" s="366"/>
      <c r="J89" s="367"/>
      <c r="K89" s="133"/>
      <c r="L89" s="133"/>
      <c r="M89" s="133"/>
      <c r="N89" s="133"/>
      <c r="O89" s="133"/>
    </row>
    <row r="90" spans="1:15" ht="30" customHeight="1" x14ac:dyDescent="0.25">
      <c r="A90" s="219" t="s">
        <v>50</v>
      </c>
      <c r="B90" s="136" t="s">
        <v>161</v>
      </c>
      <c r="C90" s="137" t="s">
        <v>922</v>
      </c>
      <c r="D90" s="384"/>
      <c r="E90" s="402"/>
      <c r="F90" s="403"/>
      <c r="G90" s="194">
        <v>38</v>
      </c>
      <c r="H90" s="366" t="s">
        <v>202</v>
      </c>
      <c r="I90" s="366"/>
      <c r="J90" s="367"/>
      <c r="K90" s="133"/>
      <c r="L90" s="133"/>
      <c r="M90" s="133"/>
      <c r="N90" s="133"/>
      <c r="O90" s="133"/>
    </row>
    <row r="91" spans="1:15" ht="30" customHeight="1" x14ac:dyDescent="0.25">
      <c r="A91" s="219" t="s">
        <v>50</v>
      </c>
      <c r="B91" s="136" t="s">
        <v>161</v>
      </c>
      <c r="C91" s="137" t="s">
        <v>922</v>
      </c>
      <c r="D91" s="384"/>
      <c r="E91" s="402"/>
      <c r="F91" s="403"/>
      <c r="G91" s="194">
        <v>39</v>
      </c>
      <c r="H91" s="366" t="s">
        <v>203</v>
      </c>
      <c r="I91" s="366"/>
      <c r="J91" s="367"/>
      <c r="K91" s="133"/>
      <c r="L91" s="133"/>
      <c r="M91" s="133"/>
      <c r="N91" s="133"/>
      <c r="O91" s="133"/>
    </row>
    <row r="92" spans="1:15" ht="30" customHeight="1" x14ac:dyDescent="0.25">
      <c r="A92" s="219" t="s">
        <v>50</v>
      </c>
      <c r="B92" s="136" t="s">
        <v>161</v>
      </c>
      <c r="C92" s="137" t="s">
        <v>922</v>
      </c>
      <c r="D92" s="384"/>
      <c r="E92" s="402"/>
      <c r="F92" s="403"/>
      <c r="G92" s="194">
        <v>40</v>
      </c>
      <c r="H92" s="366" t="s">
        <v>204</v>
      </c>
      <c r="I92" s="366"/>
      <c r="J92" s="367"/>
      <c r="K92" s="133"/>
      <c r="L92" s="133"/>
      <c r="M92" s="133"/>
      <c r="N92" s="133"/>
      <c r="O92" s="133"/>
    </row>
    <row r="93" spans="1:15" ht="15" customHeight="1" x14ac:dyDescent="0.25">
      <c r="A93" s="219" t="s">
        <v>50</v>
      </c>
      <c r="B93" s="136"/>
      <c r="C93" s="138"/>
      <c r="D93" s="384"/>
      <c r="E93" s="402"/>
      <c r="F93" s="403"/>
      <c r="G93" s="194">
        <v>41</v>
      </c>
      <c r="H93" s="366" t="s">
        <v>205</v>
      </c>
      <c r="I93" s="366"/>
      <c r="J93" s="367"/>
      <c r="K93" s="133"/>
      <c r="L93" s="133"/>
      <c r="M93" s="133"/>
      <c r="N93" s="133"/>
      <c r="O93" s="133"/>
    </row>
    <row r="94" spans="1:15" ht="30" customHeight="1" x14ac:dyDescent="0.25">
      <c r="A94" s="219" t="s">
        <v>50</v>
      </c>
      <c r="B94" s="136" t="s">
        <v>161</v>
      </c>
      <c r="C94" s="137" t="s">
        <v>922</v>
      </c>
      <c r="D94" s="384"/>
      <c r="E94" s="402"/>
      <c r="F94" s="403"/>
      <c r="G94" s="194">
        <v>42</v>
      </c>
      <c r="H94" s="366" t="s">
        <v>206</v>
      </c>
      <c r="I94" s="366"/>
      <c r="J94" s="367"/>
      <c r="K94" s="133"/>
      <c r="L94" s="133"/>
      <c r="M94" s="133"/>
      <c r="N94" s="133"/>
      <c r="O94" s="133"/>
    </row>
    <row r="95" spans="1:15" ht="32.1" customHeight="1" x14ac:dyDescent="0.25">
      <c r="A95" s="216" t="str">
        <f t="array" ref="A95">IFERROR(INDEX(Mitigación!$C$3:C$49,MATCH(B95,Mitigación!$D$3:$D$49,0)),"")</f>
        <v>Suministro y tratamiento de agua</v>
      </c>
      <c r="B95" s="137" t="s">
        <v>106</v>
      </c>
      <c r="C95" s="137"/>
      <c r="D95" s="384"/>
      <c r="E95" s="402"/>
      <c r="F95" s="403"/>
      <c r="G95" s="399">
        <v>43</v>
      </c>
      <c r="H95" s="493" t="s">
        <v>207</v>
      </c>
      <c r="I95" s="493"/>
      <c r="J95" s="494"/>
      <c r="K95" s="133"/>
      <c r="L95" s="133"/>
      <c r="M95" s="133"/>
      <c r="N95" s="133"/>
      <c r="O95" s="133"/>
    </row>
    <row r="96" spans="1:15" ht="32.1" customHeight="1" x14ac:dyDescent="0.25">
      <c r="A96" s="218"/>
      <c r="B96" s="137" t="s">
        <v>112</v>
      </c>
      <c r="C96" s="137"/>
      <c r="D96" s="384"/>
      <c r="E96" s="402"/>
      <c r="F96" s="403"/>
      <c r="G96" s="399"/>
      <c r="H96" s="495"/>
      <c r="I96" s="495"/>
      <c r="J96" s="496"/>
      <c r="K96" s="133"/>
      <c r="L96" s="133"/>
      <c r="M96" s="133"/>
      <c r="N96" s="133"/>
      <c r="O96" s="133"/>
    </row>
    <row r="97" spans="1:15" ht="30" customHeight="1" x14ac:dyDescent="0.25">
      <c r="A97" s="219" t="str">
        <f t="array" ref="A97">IFERROR(INDEX(Mitigación!$C$3:C$49,MATCH(B97,Mitigación!$D$3:$D$49,0)),"")</f>
        <v>Suministro y tratamiento de agua</v>
      </c>
      <c r="B97" s="137" t="s">
        <v>112</v>
      </c>
      <c r="C97" s="137"/>
      <c r="D97" s="384"/>
      <c r="E97" s="402"/>
      <c r="F97" s="403"/>
      <c r="G97" s="194">
        <v>44</v>
      </c>
      <c r="H97" s="366" t="s">
        <v>208</v>
      </c>
      <c r="I97" s="366"/>
      <c r="J97" s="367"/>
      <c r="K97" s="133"/>
      <c r="L97" s="133"/>
      <c r="M97" s="133"/>
      <c r="N97" s="133"/>
      <c r="O97" s="133"/>
    </row>
    <row r="98" spans="1:15" ht="30" customHeight="1" x14ac:dyDescent="0.25">
      <c r="A98" s="219" t="s">
        <v>50</v>
      </c>
      <c r="B98" s="136" t="s">
        <v>161</v>
      </c>
      <c r="C98" s="137" t="s">
        <v>922</v>
      </c>
      <c r="D98" s="384"/>
      <c r="E98" s="402"/>
      <c r="F98" s="403"/>
      <c r="G98" s="194">
        <v>45</v>
      </c>
      <c r="H98" s="366" t="s">
        <v>209</v>
      </c>
      <c r="I98" s="366"/>
      <c r="J98" s="367"/>
      <c r="K98" s="133"/>
      <c r="L98" s="133"/>
      <c r="M98" s="133"/>
      <c r="N98" s="133"/>
      <c r="O98" s="133"/>
    </row>
    <row r="99" spans="1:15" ht="32.1" customHeight="1" x14ac:dyDescent="0.25">
      <c r="A99" s="216" t="str">
        <f t="array" ref="A99">IFERROR(INDEX(Mitigación!$C$3:C$49,MATCH(B99,Mitigación!$D$3:$D$49,0)),"")</f>
        <v>Suministro y tratamiento de agua</v>
      </c>
      <c r="B99" s="137" t="s">
        <v>106</v>
      </c>
      <c r="C99" s="137"/>
      <c r="D99" s="384"/>
      <c r="E99" s="402"/>
      <c r="F99" s="403"/>
      <c r="G99" s="399">
        <v>46</v>
      </c>
      <c r="H99" s="497" t="s">
        <v>210</v>
      </c>
      <c r="I99" s="497"/>
      <c r="J99" s="498"/>
      <c r="K99" s="133"/>
      <c r="L99" s="133"/>
      <c r="M99" s="133"/>
      <c r="N99" s="133"/>
      <c r="O99" s="133"/>
    </row>
    <row r="100" spans="1:15" ht="32.1" customHeight="1" x14ac:dyDescent="0.25">
      <c r="A100" s="218"/>
      <c r="B100" s="137" t="s">
        <v>112</v>
      </c>
      <c r="C100" s="137"/>
      <c r="D100" s="384"/>
      <c r="E100" s="404"/>
      <c r="F100" s="405"/>
      <c r="G100" s="399"/>
      <c r="H100" s="499"/>
      <c r="I100" s="499"/>
      <c r="J100" s="500"/>
      <c r="K100" s="133"/>
      <c r="L100" s="133"/>
      <c r="M100" s="133"/>
      <c r="N100" s="133"/>
      <c r="O100" s="133"/>
    </row>
    <row r="101" spans="1:15" ht="30" customHeight="1" x14ac:dyDescent="0.25">
      <c r="A101" s="219" t="s">
        <v>50</v>
      </c>
      <c r="B101" s="136" t="s">
        <v>161</v>
      </c>
      <c r="C101" s="137" t="s">
        <v>922</v>
      </c>
      <c r="D101" s="384"/>
      <c r="E101" s="406" t="s">
        <v>211</v>
      </c>
      <c r="F101" s="407"/>
      <c r="G101" s="194">
        <v>47</v>
      </c>
      <c r="H101" s="366" t="s">
        <v>212</v>
      </c>
      <c r="I101" s="366"/>
      <c r="J101" s="367"/>
      <c r="K101" s="133"/>
      <c r="L101" s="133"/>
      <c r="M101" s="133"/>
      <c r="N101" s="133"/>
      <c r="O101" s="133"/>
    </row>
    <row r="102" spans="1:15" ht="32.1" customHeight="1" x14ac:dyDescent="0.25">
      <c r="A102" s="216" t="str">
        <f t="array" ref="A102">IFERROR(INDEX(Mitigación!$C$3:C$49,MATCH(B102,Mitigación!$D$3:$D$49,0)),"")</f>
        <v>Suministro y tratamiento de agua</v>
      </c>
      <c r="B102" s="137" t="s">
        <v>108</v>
      </c>
      <c r="C102" s="137"/>
      <c r="D102" s="384"/>
      <c r="E102" s="408"/>
      <c r="F102" s="409"/>
      <c r="G102" s="399">
        <v>48</v>
      </c>
      <c r="H102" s="497" t="s">
        <v>213</v>
      </c>
      <c r="I102" s="497"/>
      <c r="J102" s="498"/>
      <c r="K102" s="133"/>
      <c r="L102" s="133"/>
      <c r="M102" s="133"/>
      <c r="N102" s="133"/>
      <c r="O102" s="133"/>
    </row>
    <row r="103" spans="1:15" ht="32.1" customHeight="1" x14ac:dyDescent="0.25">
      <c r="A103" s="218"/>
      <c r="B103" s="137" t="s">
        <v>110</v>
      </c>
      <c r="C103" s="137"/>
      <c r="D103" s="384"/>
      <c r="E103" s="408"/>
      <c r="F103" s="409"/>
      <c r="G103" s="399"/>
      <c r="H103" s="499"/>
      <c r="I103" s="499"/>
      <c r="J103" s="500"/>
      <c r="K103" s="133"/>
      <c r="L103" s="133"/>
      <c r="M103" s="133"/>
      <c r="N103" s="133"/>
      <c r="O103" s="133"/>
    </row>
    <row r="104" spans="1:15" ht="30" customHeight="1" x14ac:dyDescent="0.25">
      <c r="A104" s="219" t="str">
        <f t="array" ref="A104">IFERROR(INDEX(Mitigación!$C$3:C$49,MATCH(B104,Mitigación!$D$3:$D$49,0)),"")</f>
        <v>Gestión de residuos y captura de emisiones</v>
      </c>
      <c r="B104" s="137" t="s">
        <v>87</v>
      </c>
      <c r="C104" s="137"/>
      <c r="D104" s="384"/>
      <c r="E104" s="408"/>
      <c r="F104" s="409"/>
      <c r="G104" s="194">
        <v>49</v>
      </c>
      <c r="H104" s="366" t="s">
        <v>214</v>
      </c>
      <c r="I104" s="366"/>
      <c r="J104" s="367"/>
      <c r="K104" s="133"/>
      <c r="L104" s="133"/>
      <c r="M104" s="133"/>
      <c r="N104" s="133"/>
      <c r="O104" s="133"/>
    </row>
    <row r="105" spans="1:15" ht="30" customHeight="1" x14ac:dyDescent="0.25">
      <c r="A105" s="219" t="str">
        <f t="array" ref="A105">IFERROR(INDEX(Mitigación!$C$3:C$49,MATCH(B105,Mitigación!$D$3:$D$49,0)),"")</f>
        <v>Gestión de residuos y captura de emisiones</v>
      </c>
      <c r="B105" s="137" t="s">
        <v>87</v>
      </c>
      <c r="C105" s="137"/>
      <c r="D105" s="384"/>
      <c r="E105" s="408"/>
      <c r="F105" s="409"/>
      <c r="G105" s="194">
        <v>50</v>
      </c>
      <c r="H105" s="366" t="s">
        <v>215</v>
      </c>
      <c r="I105" s="366"/>
      <c r="J105" s="367"/>
      <c r="K105" s="133"/>
      <c r="L105" s="133"/>
      <c r="M105" s="133"/>
      <c r="N105" s="133"/>
      <c r="O105" s="133"/>
    </row>
    <row r="106" spans="1:15" ht="30" customHeight="1" x14ac:dyDescent="0.25">
      <c r="A106" s="219" t="str">
        <f t="array" ref="A106">IFERROR(INDEX(Mitigación!$C$3:C$49,MATCH(B106,Mitigación!$D$3:$D$49,0)),"")</f>
        <v>Gestión de residuos y captura de emisiones</v>
      </c>
      <c r="B106" s="137" t="s">
        <v>87</v>
      </c>
      <c r="C106" s="137"/>
      <c r="D106" s="384"/>
      <c r="E106" s="410"/>
      <c r="F106" s="411"/>
      <c r="G106" s="194">
        <v>51</v>
      </c>
      <c r="H106" s="366" t="s">
        <v>216</v>
      </c>
      <c r="I106" s="366"/>
      <c r="J106" s="367"/>
      <c r="K106" s="133"/>
      <c r="L106" s="133"/>
      <c r="M106" s="133"/>
      <c r="N106" s="133"/>
      <c r="O106" s="133"/>
    </row>
    <row r="107" spans="1:15" ht="15" customHeight="1" x14ac:dyDescent="0.25">
      <c r="A107" s="219" t="s">
        <v>934</v>
      </c>
      <c r="B107" s="140" t="s">
        <v>1089</v>
      </c>
      <c r="C107" s="137"/>
      <c r="D107" s="384"/>
      <c r="E107" s="412" t="s">
        <v>217</v>
      </c>
      <c r="F107" s="413"/>
      <c r="G107" s="194">
        <v>52</v>
      </c>
      <c r="H107" s="366" t="s">
        <v>218</v>
      </c>
      <c r="I107" s="366"/>
      <c r="J107" s="367"/>
      <c r="K107" s="133"/>
      <c r="L107" s="133"/>
      <c r="M107" s="133"/>
      <c r="N107" s="133"/>
      <c r="O107" s="133"/>
    </row>
    <row r="108" spans="1:15" ht="15" customHeight="1" x14ac:dyDescent="0.25">
      <c r="A108" s="219" t="s">
        <v>934</v>
      </c>
      <c r="B108" s="137" t="s">
        <v>1141</v>
      </c>
      <c r="C108" s="137"/>
      <c r="D108" s="384"/>
      <c r="E108" s="414"/>
      <c r="F108" s="415"/>
      <c r="G108" s="194">
        <v>53</v>
      </c>
      <c r="H108" s="366" t="s">
        <v>219</v>
      </c>
      <c r="I108" s="366"/>
      <c r="J108" s="367"/>
      <c r="K108" s="133"/>
      <c r="L108" s="133"/>
      <c r="M108" s="133"/>
      <c r="N108" s="133"/>
      <c r="O108" s="133"/>
    </row>
    <row r="109" spans="1:15" ht="15" customHeight="1" x14ac:dyDescent="0.25">
      <c r="A109" s="219" t="s">
        <v>934</v>
      </c>
      <c r="B109" s="140" t="s">
        <v>1090</v>
      </c>
      <c r="C109" s="137"/>
      <c r="D109" s="384"/>
      <c r="E109" s="414"/>
      <c r="F109" s="415"/>
      <c r="G109" s="194">
        <v>54</v>
      </c>
      <c r="H109" s="366" t="s">
        <v>220</v>
      </c>
      <c r="I109" s="366"/>
      <c r="J109" s="367"/>
      <c r="K109" s="133"/>
      <c r="L109" s="133"/>
      <c r="M109" s="133"/>
      <c r="N109" s="133"/>
      <c r="O109" s="133"/>
    </row>
    <row r="110" spans="1:15" ht="27" customHeight="1" x14ac:dyDescent="0.25">
      <c r="A110" s="219" t="s">
        <v>934</v>
      </c>
      <c r="B110" s="137" t="s">
        <v>1088</v>
      </c>
      <c r="C110" s="137"/>
      <c r="D110" s="384"/>
      <c r="E110" s="414"/>
      <c r="F110" s="415"/>
      <c r="G110" s="194">
        <v>55</v>
      </c>
      <c r="H110" s="366" t="s">
        <v>221</v>
      </c>
      <c r="I110" s="366"/>
      <c r="J110" s="367"/>
      <c r="K110" s="133"/>
      <c r="L110" s="133"/>
      <c r="M110" s="133"/>
      <c r="N110" s="133"/>
      <c r="O110" s="133"/>
    </row>
    <row r="111" spans="1:15" ht="30" x14ac:dyDescent="0.25">
      <c r="A111" s="219" t="s">
        <v>934</v>
      </c>
      <c r="B111" s="137" t="s">
        <v>1091</v>
      </c>
      <c r="C111" s="137"/>
      <c r="D111" s="384"/>
      <c r="E111" s="414"/>
      <c r="F111" s="415"/>
      <c r="G111" s="194">
        <v>56</v>
      </c>
      <c r="H111" s="366" t="s">
        <v>222</v>
      </c>
      <c r="I111" s="366"/>
      <c r="J111" s="367"/>
      <c r="K111" s="133"/>
      <c r="L111" s="133"/>
      <c r="M111" s="133"/>
      <c r="N111" s="133"/>
      <c r="O111" s="133"/>
    </row>
    <row r="112" spans="1:15" ht="61.9" customHeight="1" x14ac:dyDescent="0.25">
      <c r="A112" s="219" t="s">
        <v>934</v>
      </c>
      <c r="B112" s="137" t="s">
        <v>1094</v>
      </c>
      <c r="C112" s="137"/>
      <c r="D112" s="384"/>
      <c r="E112" s="414"/>
      <c r="F112" s="415"/>
      <c r="G112" s="194">
        <v>57</v>
      </c>
      <c r="H112" s="366" t="s">
        <v>223</v>
      </c>
      <c r="I112" s="366"/>
      <c r="J112" s="367"/>
      <c r="K112" s="133"/>
      <c r="L112" s="133"/>
      <c r="M112" s="133"/>
      <c r="N112" s="133"/>
      <c r="O112" s="133"/>
    </row>
    <row r="113" spans="1:15" ht="35.450000000000003" customHeight="1" x14ac:dyDescent="0.25">
      <c r="A113" s="219" t="s">
        <v>934</v>
      </c>
      <c r="B113" s="137" t="s">
        <v>1092</v>
      </c>
      <c r="C113" s="137"/>
      <c r="D113" s="384"/>
      <c r="E113" s="414"/>
      <c r="F113" s="415"/>
      <c r="G113" s="265">
        <v>58</v>
      </c>
      <c r="H113" s="267" t="s">
        <v>224</v>
      </c>
      <c r="I113" s="268"/>
      <c r="J113" s="269"/>
      <c r="K113" s="133"/>
      <c r="L113" s="133"/>
      <c r="M113" s="133"/>
      <c r="N113" s="133"/>
      <c r="O113" s="133"/>
    </row>
    <row r="114" spans="1:15" ht="35.450000000000003" customHeight="1" x14ac:dyDescent="0.25">
      <c r="A114" s="219" t="s">
        <v>12</v>
      </c>
      <c r="B114" s="137" t="s">
        <v>72</v>
      </c>
      <c r="C114" s="137"/>
      <c r="D114" s="384"/>
      <c r="E114" s="414"/>
      <c r="F114" s="415"/>
      <c r="G114" s="266"/>
      <c r="H114" s="270"/>
      <c r="I114" s="271"/>
      <c r="J114" s="272"/>
      <c r="K114" s="133"/>
      <c r="L114" s="133"/>
      <c r="M114" s="133"/>
      <c r="N114" s="133"/>
      <c r="O114" s="133"/>
    </row>
    <row r="115" spans="1:15" ht="57.6" customHeight="1" x14ac:dyDescent="0.25">
      <c r="A115" s="219" t="s">
        <v>934</v>
      </c>
      <c r="B115" s="137" t="s">
        <v>1142</v>
      </c>
      <c r="C115" s="137"/>
      <c r="D115" s="384"/>
      <c r="E115" s="414"/>
      <c r="F115" s="415"/>
      <c r="G115" s="194">
        <v>59</v>
      </c>
      <c r="H115" s="366" t="s">
        <v>225</v>
      </c>
      <c r="I115" s="366"/>
      <c r="J115" s="367"/>
      <c r="K115" s="133"/>
      <c r="L115" s="133"/>
      <c r="M115" s="133"/>
      <c r="N115" s="133"/>
      <c r="O115" s="133"/>
    </row>
    <row r="116" spans="1:15" ht="31.15" customHeight="1" x14ac:dyDescent="0.25">
      <c r="A116" s="219" t="s">
        <v>934</v>
      </c>
      <c r="B116" s="137" t="s">
        <v>1093</v>
      </c>
      <c r="C116" s="137"/>
      <c r="D116" s="384"/>
      <c r="E116" s="414"/>
      <c r="F116" s="415"/>
      <c r="G116" s="194">
        <v>60</v>
      </c>
      <c r="H116" s="366" t="s">
        <v>226</v>
      </c>
      <c r="I116" s="366"/>
      <c r="J116" s="367"/>
      <c r="K116" s="133"/>
      <c r="L116" s="133"/>
      <c r="M116" s="133"/>
      <c r="N116" s="133"/>
      <c r="O116" s="133"/>
    </row>
    <row r="117" spans="1:15" ht="33" customHeight="1" x14ac:dyDescent="0.25">
      <c r="A117" s="219" t="s">
        <v>934</v>
      </c>
      <c r="B117" s="137" t="s">
        <v>1093</v>
      </c>
      <c r="C117" s="137"/>
      <c r="D117" s="384"/>
      <c r="E117" s="414"/>
      <c r="F117" s="415"/>
      <c r="G117" s="194">
        <v>61</v>
      </c>
      <c r="H117" s="366" t="s">
        <v>227</v>
      </c>
      <c r="I117" s="366"/>
      <c r="J117" s="367"/>
      <c r="K117" s="133"/>
      <c r="L117" s="133"/>
      <c r="M117" s="133"/>
      <c r="N117" s="133"/>
      <c r="O117" s="133"/>
    </row>
    <row r="118" spans="1:15" ht="15" customHeight="1" x14ac:dyDescent="0.25">
      <c r="A118" s="219" t="s">
        <v>934</v>
      </c>
      <c r="B118" s="137" t="s">
        <v>1095</v>
      </c>
      <c r="C118" s="137"/>
      <c r="D118" s="384"/>
      <c r="E118" s="414"/>
      <c r="F118" s="415"/>
      <c r="G118" s="194">
        <v>62</v>
      </c>
      <c r="H118" s="366" t="s">
        <v>228</v>
      </c>
      <c r="I118" s="366"/>
      <c r="J118" s="367"/>
      <c r="K118" s="133"/>
      <c r="L118" s="133"/>
      <c r="M118" s="133"/>
      <c r="N118" s="133"/>
      <c r="O118" s="133"/>
    </row>
    <row r="119" spans="1:15" ht="35.450000000000003" customHeight="1" x14ac:dyDescent="0.25">
      <c r="A119" s="219" t="s">
        <v>934</v>
      </c>
      <c r="B119" s="136" t="s">
        <v>1096</v>
      </c>
      <c r="C119" s="137"/>
      <c r="D119" s="384"/>
      <c r="E119" s="414"/>
      <c r="F119" s="415"/>
      <c r="G119" s="194">
        <v>63</v>
      </c>
      <c r="H119" s="366" t="s">
        <v>229</v>
      </c>
      <c r="I119" s="366"/>
      <c r="J119" s="367"/>
      <c r="K119" s="133"/>
      <c r="L119" s="133"/>
      <c r="M119" s="133"/>
      <c r="N119" s="133"/>
      <c r="O119" s="133"/>
    </row>
    <row r="120" spans="1:15" ht="33" customHeight="1" x14ac:dyDescent="0.25">
      <c r="A120" s="219" t="s">
        <v>934</v>
      </c>
      <c r="B120" s="137" t="s">
        <v>1097</v>
      </c>
      <c r="C120" s="137"/>
      <c r="D120" s="384"/>
      <c r="E120" s="414"/>
      <c r="F120" s="415"/>
      <c r="G120" s="194">
        <v>64</v>
      </c>
      <c r="H120" s="366" t="s">
        <v>230</v>
      </c>
      <c r="I120" s="366"/>
      <c r="J120" s="367"/>
      <c r="K120" s="133"/>
      <c r="L120" s="133"/>
      <c r="M120" s="133"/>
      <c r="N120" s="133"/>
      <c r="O120" s="133"/>
    </row>
    <row r="121" spans="1:15" ht="79.900000000000006" customHeight="1" x14ac:dyDescent="0.25">
      <c r="A121" s="219" t="s">
        <v>934</v>
      </c>
      <c r="B121" s="137" t="s">
        <v>1099</v>
      </c>
      <c r="C121" s="137"/>
      <c r="D121" s="384"/>
      <c r="E121" s="414"/>
      <c r="F121" s="415"/>
      <c r="G121" s="194">
        <v>65</v>
      </c>
      <c r="H121" s="366" t="s">
        <v>231</v>
      </c>
      <c r="I121" s="366"/>
      <c r="J121" s="367"/>
      <c r="K121" s="133"/>
      <c r="L121" s="133"/>
      <c r="M121" s="133"/>
      <c r="N121" s="133"/>
      <c r="O121" s="133"/>
    </row>
    <row r="122" spans="1:15" ht="15" customHeight="1" x14ac:dyDescent="0.25">
      <c r="A122" s="219" t="s">
        <v>934</v>
      </c>
      <c r="B122" s="137" t="s">
        <v>1089</v>
      </c>
      <c r="C122" s="137"/>
      <c r="D122" s="384"/>
      <c r="E122" s="414"/>
      <c r="F122" s="415"/>
      <c r="G122" s="194">
        <v>66</v>
      </c>
      <c r="H122" s="366" t="s">
        <v>232</v>
      </c>
      <c r="I122" s="366"/>
      <c r="J122" s="367"/>
      <c r="K122" s="133"/>
      <c r="L122" s="133"/>
      <c r="M122" s="133"/>
      <c r="N122" s="133"/>
      <c r="O122" s="133"/>
    </row>
    <row r="123" spans="1:15" ht="73.900000000000006" customHeight="1" x14ac:dyDescent="0.25">
      <c r="A123" s="219" t="s">
        <v>934</v>
      </c>
      <c r="B123" s="137" t="s">
        <v>1100</v>
      </c>
      <c r="C123" s="137"/>
      <c r="D123" s="384"/>
      <c r="E123" s="414"/>
      <c r="F123" s="415"/>
      <c r="G123" s="194">
        <v>67</v>
      </c>
      <c r="H123" s="366" t="s">
        <v>233</v>
      </c>
      <c r="I123" s="366"/>
      <c r="J123" s="367"/>
      <c r="K123" s="133"/>
      <c r="L123" s="133"/>
      <c r="M123" s="133"/>
      <c r="N123" s="133"/>
      <c r="O123" s="133"/>
    </row>
    <row r="124" spans="1:15" ht="45" customHeight="1" x14ac:dyDescent="0.25">
      <c r="A124" s="219" t="s">
        <v>934</v>
      </c>
      <c r="B124" s="137" t="s">
        <v>1143</v>
      </c>
      <c r="C124" s="137"/>
      <c r="D124" s="384"/>
      <c r="E124" s="414"/>
      <c r="F124" s="416"/>
      <c r="G124" s="195">
        <v>68</v>
      </c>
      <c r="H124" s="365" t="s">
        <v>234</v>
      </c>
      <c r="I124" s="366"/>
      <c r="J124" s="367"/>
      <c r="K124" s="133"/>
      <c r="L124" s="133"/>
      <c r="M124" s="133"/>
      <c r="N124" s="133"/>
      <c r="O124" s="133"/>
    </row>
    <row r="125" spans="1:15" ht="33" customHeight="1" x14ac:dyDescent="0.25">
      <c r="A125" s="219" t="s">
        <v>934</v>
      </c>
      <c r="B125" s="137" t="s">
        <v>1143</v>
      </c>
      <c r="C125" s="137"/>
      <c r="D125" s="384"/>
      <c r="E125" s="414"/>
      <c r="F125" s="416"/>
      <c r="G125" s="195">
        <v>69</v>
      </c>
      <c r="H125" s="365" t="s">
        <v>235</v>
      </c>
      <c r="I125" s="366"/>
      <c r="J125" s="367"/>
      <c r="K125" s="133"/>
      <c r="L125" s="133"/>
      <c r="M125" s="133"/>
      <c r="N125" s="133"/>
      <c r="O125" s="133"/>
    </row>
    <row r="126" spans="1:15" ht="123.6" customHeight="1" x14ac:dyDescent="0.25">
      <c r="A126" s="219" t="s">
        <v>934</v>
      </c>
      <c r="B126" s="136" t="s">
        <v>1101</v>
      </c>
      <c r="C126" s="137"/>
      <c r="D126" s="384"/>
      <c r="E126" s="414"/>
      <c r="F126" s="416"/>
      <c r="G126" s="195">
        <v>70</v>
      </c>
      <c r="H126" s="365" t="s">
        <v>236</v>
      </c>
      <c r="I126" s="366"/>
      <c r="J126" s="367"/>
      <c r="K126" s="133"/>
      <c r="L126" s="133"/>
      <c r="M126" s="133"/>
      <c r="N126" s="133"/>
      <c r="O126" s="133"/>
    </row>
    <row r="127" spans="1:15" ht="33" customHeight="1" x14ac:dyDescent="0.25">
      <c r="A127" s="219" t="s">
        <v>934</v>
      </c>
      <c r="B127" s="136" t="s">
        <v>1135</v>
      </c>
      <c r="C127" s="137"/>
      <c r="D127" s="384"/>
      <c r="E127" s="414"/>
      <c r="F127" s="416"/>
      <c r="G127" s="195">
        <v>71</v>
      </c>
      <c r="H127" s="365" t="s">
        <v>237</v>
      </c>
      <c r="I127" s="366"/>
      <c r="J127" s="367"/>
      <c r="K127" s="133"/>
      <c r="L127" s="133"/>
      <c r="M127" s="133"/>
      <c r="N127" s="133"/>
      <c r="O127" s="133"/>
    </row>
    <row r="128" spans="1:15" ht="52.15" customHeight="1" x14ac:dyDescent="0.25">
      <c r="A128" s="219" t="s">
        <v>934</v>
      </c>
      <c r="B128" s="136" t="s">
        <v>1130</v>
      </c>
      <c r="C128" s="137"/>
      <c r="D128" s="384"/>
      <c r="E128" s="414"/>
      <c r="F128" s="416"/>
      <c r="G128" s="195">
        <v>72</v>
      </c>
      <c r="H128" s="365" t="s">
        <v>238</v>
      </c>
      <c r="I128" s="366"/>
      <c r="J128" s="367"/>
      <c r="K128" s="133"/>
      <c r="L128" s="133"/>
      <c r="M128" s="133"/>
      <c r="N128" s="133"/>
      <c r="O128" s="133"/>
    </row>
    <row r="129" spans="1:15" ht="15" customHeight="1" x14ac:dyDescent="0.25">
      <c r="A129" s="219" t="s">
        <v>50</v>
      </c>
      <c r="B129" s="136" t="s">
        <v>161</v>
      </c>
      <c r="C129" s="137"/>
      <c r="D129" s="384"/>
      <c r="E129" s="414"/>
      <c r="F129" s="416"/>
      <c r="G129" s="195">
        <v>73</v>
      </c>
      <c r="H129" s="365" t="s">
        <v>239</v>
      </c>
      <c r="I129" s="366"/>
      <c r="J129" s="367"/>
      <c r="K129" s="133"/>
      <c r="L129" s="133"/>
      <c r="M129" s="133"/>
      <c r="N129" s="133"/>
      <c r="O129" s="133"/>
    </row>
    <row r="130" spans="1:15" ht="15" customHeight="1" x14ac:dyDescent="0.25">
      <c r="A130" s="219" t="s">
        <v>50</v>
      </c>
      <c r="B130" s="136" t="s">
        <v>161</v>
      </c>
      <c r="C130" s="137" t="s">
        <v>938</v>
      </c>
      <c r="D130" s="384"/>
      <c r="E130" s="414"/>
      <c r="F130" s="416"/>
      <c r="G130" s="195">
        <v>74</v>
      </c>
      <c r="H130" s="365" t="s">
        <v>240</v>
      </c>
      <c r="I130" s="366"/>
      <c r="J130" s="367"/>
      <c r="K130" s="133"/>
      <c r="L130" s="133"/>
      <c r="M130" s="133"/>
      <c r="N130" s="133"/>
      <c r="O130" s="133"/>
    </row>
    <row r="131" spans="1:15" ht="15" customHeight="1" x14ac:dyDescent="0.25">
      <c r="A131" s="219" t="s">
        <v>50</v>
      </c>
      <c r="B131" s="136" t="s">
        <v>161</v>
      </c>
      <c r="C131" s="137"/>
      <c r="D131" s="384"/>
      <c r="E131" s="414"/>
      <c r="F131" s="416"/>
      <c r="G131" s="195">
        <v>75</v>
      </c>
      <c r="H131" s="365" t="s">
        <v>241</v>
      </c>
      <c r="I131" s="366"/>
      <c r="J131" s="367"/>
      <c r="K131" s="133"/>
      <c r="L131" s="133"/>
      <c r="M131" s="133"/>
      <c r="N131" s="133"/>
      <c r="O131" s="133"/>
    </row>
    <row r="132" spans="1:15" ht="30" customHeight="1" x14ac:dyDescent="0.25">
      <c r="A132" s="219" t="s">
        <v>50</v>
      </c>
      <c r="B132" s="136" t="s">
        <v>161</v>
      </c>
      <c r="C132" s="137" t="s">
        <v>922</v>
      </c>
      <c r="D132" s="384"/>
      <c r="E132" s="414"/>
      <c r="F132" s="416"/>
      <c r="G132" s="195">
        <v>76</v>
      </c>
      <c r="H132" s="365" t="s">
        <v>242</v>
      </c>
      <c r="I132" s="366"/>
      <c r="J132" s="367"/>
      <c r="K132" s="133"/>
      <c r="L132" s="133"/>
      <c r="M132" s="133"/>
      <c r="N132" s="133"/>
      <c r="O132" s="133"/>
    </row>
    <row r="133" spans="1:15" ht="73.150000000000006" customHeight="1" x14ac:dyDescent="0.25">
      <c r="A133" s="219" t="s">
        <v>934</v>
      </c>
      <c r="B133" s="136" t="s">
        <v>1102</v>
      </c>
      <c r="C133" s="137"/>
      <c r="D133" s="385"/>
      <c r="E133" s="417"/>
      <c r="F133" s="418"/>
      <c r="G133" s="195">
        <v>77</v>
      </c>
      <c r="H133" s="365" t="s">
        <v>243</v>
      </c>
      <c r="I133" s="366"/>
      <c r="J133" s="367"/>
      <c r="K133" s="133"/>
      <c r="L133" s="133"/>
      <c r="M133" s="133"/>
      <c r="N133" s="133"/>
      <c r="O133" s="133"/>
    </row>
    <row r="134" spans="1:15" ht="30" customHeight="1" x14ac:dyDescent="0.25">
      <c r="A134" s="219" t="s">
        <v>50</v>
      </c>
      <c r="B134" s="136" t="s">
        <v>161</v>
      </c>
      <c r="C134" s="137" t="s">
        <v>922</v>
      </c>
      <c r="D134" s="419" t="s">
        <v>244</v>
      </c>
      <c r="E134" s="423" t="s">
        <v>245</v>
      </c>
      <c r="F134" s="424"/>
      <c r="G134" s="196">
        <v>78</v>
      </c>
      <c r="H134" s="362" t="s">
        <v>246</v>
      </c>
      <c r="I134" s="363"/>
      <c r="J134" s="364"/>
      <c r="K134" s="133"/>
      <c r="L134" s="133"/>
      <c r="M134" s="133"/>
      <c r="N134" s="57"/>
      <c r="O134" s="133"/>
    </row>
    <row r="135" spans="1:15" ht="45.6" customHeight="1" x14ac:dyDescent="0.25">
      <c r="A135" s="219" t="s">
        <v>269</v>
      </c>
      <c r="B135" s="136" t="s">
        <v>1129</v>
      </c>
      <c r="C135" s="137"/>
      <c r="D135" s="420"/>
      <c r="E135" s="425"/>
      <c r="F135" s="426"/>
      <c r="G135" s="196">
        <v>79</v>
      </c>
      <c r="H135" s="362" t="s">
        <v>247</v>
      </c>
      <c r="I135" s="363"/>
      <c r="J135" s="364"/>
      <c r="K135" s="133"/>
      <c r="L135" s="133"/>
      <c r="M135" s="133"/>
      <c r="N135" s="57"/>
      <c r="O135" s="133"/>
    </row>
    <row r="136" spans="1:15" ht="34.9" customHeight="1" x14ac:dyDescent="0.25">
      <c r="A136" s="219" t="s">
        <v>269</v>
      </c>
      <c r="B136" s="136" t="s">
        <v>1128</v>
      </c>
      <c r="C136" s="137"/>
      <c r="D136" s="420"/>
      <c r="E136" s="425"/>
      <c r="F136" s="426"/>
      <c r="G136" s="196">
        <v>80</v>
      </c>
      <c r="H136" s="362" t="s">
        <v>248</v>
      </c>
      <c r="I136" s="363"/>
      <c r="J136" s="364"/>
      <c r="K136" s="133"/>
      <c r="L136" s="133"/>
      <c r="M136" s="133"/>
      <c r="N136" s="57"/>
      <c r="O136" s="133"/>
    </row>
    <row r="137" spans="1:15" ht="45" x14ac:dyDescent="0.25">
      <c r="A137" s="219" t="s">
        <v>1103</v>
      </c>
      <c r="B137" s="137" t="s">
        <v>1126</v>
      </c>
      <c r="C137" s="137" t="s">
        <v>1127</v>
      </c>
      <c r="D137" s="420"/>
      <c r="E137" s="425"/>
      <c r="F137" s="426"/>
      <c r="G137" s="196">
        <v>81</v>
      </c>
      <c r="H137" s="362" t="s">
        <v>249</v>
      </c>
      <c r="I137" s="363"/>
      <c r="J137" s="364"/>
      <c r="K137" s="133"/>
      <c r="L137" s="133"/>
      <c r="M137" s="133"/>
      <c r="N137" s="57"/>
      <c r="O137" s="133"/>
    </row>
    <row r="138" spans="1:15" ht="55.9" customHeight="1" x14ac:dyDescent="0.25">
      <c r="A138" s="219" t="s">
        <v>269</v>
      </c>
      <c r="B138" s="136" t="s">
        <v>1125</v>
      </c>
      <c r="C138" s="137"/>
      <c r="D138" s="420"/>
      <c r="E138" s="425"/>
      <c r="F138" s="426"/>
      <c r="G138" s="196">
        <v>82</v>
      </c>
      <c r="H138" s="362" t="s">
        <v>250</v>
      </c>
      <c r="I138" s="363"/>
      <c r="J138" s="364"/>
      <c r="K138" s="133"/>
      <c r="L138" s="133"/>
      <c r="M138" s="133"/>
      <c r="N138" s="57"/>
      <c r="O138" s="133"/>
    </row>
    <row r="139" spans="1:15" ht="50.45" customHeight="1" x14ac:dyDescent="0.25">
      <c r="A139" s="219" t="s">
        <v>269</v>
      </c>
      <c r="B139" s="136" t="s">
        <v>1125</v>
      </c>
      <c r="C139" s="137"/>
      <c r="D139" s="420"/>
      <c r="E139" s="425"/>
      <c r="F139" s="426"/>
      <c r="G139" s="196">
        <v>83</v>
      </c>
      <c r="H139" s="362" t="s">
        <v>251</v>
      </c>
      <c r="I139" s="363"/>
      <c r="J139" s="364"/>
      <c r="K139" s="133"/>
      <c r="L139" s="133"/>
      <c r="M139" s="133"/>
      <c r="N139" s="57"/>
      <c r="O139" s="133"/>
    </row>
    <row r="140" spans="1:15" ht="30" customHeight="1" x14ac:dyDescent="0.25">
      <c r="A140" s="219" t="s">
        <v>50</v>
      </c>
      <c r="B140" s="136" t="s">
        <v>161</v>
      </c>
      <c r="C140" s="137" t="s">
        <v>922</v>
      </c>
      <c r="D140" s="420"/>
      <c r="E140" s="425"/>
      <c r="F140" s="426"/>
      <c r="G140" s="196">
        <v>84</v>
      </c>
      <c r="H140" s="362" t="s">
        <v>252</v>
      </c>
      <c r="I140" s="363"/>
      <c r="J140" s="364"/>
      <c r="K140" s="133"/>
      <c r="L140" s="133"/>
      <c r="M140" s="133"/>
      <c r="N140" s="57"/>
      <c r="O140" s="133"/>
    </row>
    <row r="141" spans="1:15" ht="89.45" customHeight="1" x14ac:dyDescent="0.25">
      <c r="A141" s="219" t="s">
        <v>269</v>
      </c>
      <c r="B141" s="136" t="s">
        <v>1123</v>
      </c>
      <c r="C141" s="138" t="s">
        <v>1124</v>
      </c>
      <c r="D141" s="420"/>
      <c r="E141" s="425"/>
      <c r="F141" s="426"/>
      <c r="G141" s="196">
        <v>85</v>
      </c>
      <c r="H141" s="362" t="s">
        <v>253</v>
      </c>
      <c r="I141" s="363"/>
      <c r="J141" s="364"/>
      <c r="K141" s="133"/>
      <c r="L141" s="133"/>
      <c r="M141" s="133"/>
      <c r="N141" s="57"/>
      <c r="O141" s="133"/>
    </row>
    <row r="142" spans="1:15" ht="31.15" customHeight="1" x14ac:dyDescent="0.25">
      <c r="A142" s="219" t="s">
        <v>269</v>
      </c>
      <c r="B142" s="136" t="s">
        <v>1122</v>
      </c>
      <c r="C142" s="137"/>
      <c r="D142" s="420"/>
      <c r="E142" s="425"/>
      <c r="F142" s="426"/>
      <c r="G142" s="196">
        <v>86</v>
      </c>
      <c r="H142" s="362" t="s">
        <v>254</v>
      </c>
      <c r="I142" s="363"/>
      <c r="J142" s="364"/>
      <c r="K142" s="133"/>
      <c r="L142" s="133"/>
      <c r="M142" s="133"/>
      <c r="N142" s="57"/>
      <c r="O142" s="133"/>
    </row>
    <row r="143" spans="1:15" ht="28.9" customHeight="1" x14ac:dyDescent="0.25">
      <c r="A143" s="219" t="s">
        <v>269</v>
      </c>
      <c r="B143" s="136" t="s">
        <v>1121</v>
      </c>
      <c r="C143" s="137"/>
      <c r="D143" s="420"/>
      <c r="E143" s="425"/>
      <c r="F143" s="426"/>
      <c r="G143" s="196">
        <v>87</v>
      </c>
      <c r="H143" s="362" t="s">
        <v>255</v>
      </c>
      <c r="I143" s="363"/>
      <c r="J143" s="364"/>
      <c r="K143" s="133"/>
      <c r="L143" s="133"/>
      <c r="M143" s="133"/>
      <c r="N143" s="57"/>
      <c r="O143" s="133"/>
    </row>
    <row r="144" spans="1:15" ht="30" customHeight="1" x14ac:dyDescent="0.25">
      <c r="A144" s="219" t="s">
        <v>50</v>
      </c>
      <c r="B144" s="136" t="s">
        <v>161</v>
      </c>
      <c r="C144" s="210"/>
      <c r="D144" s="420"/>
      <c r="E144" s="425"/>
      <c r="F144" s="426"/>
      <c r="G144" s="196">
        <v>88</v>
      </c>
      <c r="H144" s="362" t="s">
        <v>256</v>
      </c>
      <c r="I144" s="363"/>
      <c r="J144" s="364"/>
      <c r="K144" s="133"/>
      <c r="L144" s="133"/>
      <c r="M144" s="133"/>
      <c r="N144" s="57"/>
      <c r="O144" s="133"/>
    </row>
    <row r="145" spans="1:15" ht="22.15" customHeight="1" x14ac:dyDescent="0.25">
      <c r="A145" s="219" t="s">
        <v>269</v>
      </c>
      <c r="B145" s="209" t="s">
        <v>1104</v>
      </c>
      <c r="C145" s="211"/>
      <c r="D145" s="421"/>
      <c r="E145" s="425"/>
      <c r="F145" s="426"/>
      <c r="G145" s="196">
        <v>89</v>
      </c>
      <c r="H145" s="362" t="s">
        <v>257</v>
      </c>
      <c r="I145" s="363"/>
      <c r="J145" s="364"/>
      <c r="K145" s="133"/>
      <c r="L145" s="133"/>
      <c r="M145" s="133"/>
      <c r="N145" s="57"/>
      <c r="O145" s="133"/>
    </row>
    <row r="146" spans="1:15" ht="28.9" customHeight="1" x14ac:dyDescent="0.25">
      <c r="A146" s="219" t="s">
        <v>50</v>
      </c>
      <c r="B146" s="209" t="s">
        <v>161</v>
      </c>
      <c r="C146" s="212"/>
      <c r="D146" s="421"/>
      <c r="E146" s="425"/>
      <c r="F146" s="426"/>
      <c r="G146" s="196">
        <v>90</v>
      </c>
      <c r="H146" s="362" t="s">
        <v>258</v>
      </c>
      <c r="I146" s="363"/>
      <c r="J146" s="364"/>
      <c r="K146" s="133"/>
      <c r="L146" s="133"/>
      <c r="M146" s="133"/>
      <c r="N146" s="57"/>
      <c r="O146" s="133"/>
    </row>
    <row r="147" spans="1:15" ht="45" x14ac:dyDescent="0.25">
      <c r="A147" s="219" t="s">
        <v>50</v>
      </c>
      <c r="B147" s="209" t="s">
        <v>161</v>
      </c>
      <c r="C147" s="211" t="s">
        <v>1105</v>
      </c>
      <c r="D147" s="421"/>
      <c r="E147" s="425"/>
      <c r="F147" s="426"/>
      <c r="G147" s="196">
        <v>91</v>
      </c>
      <c r="H147" s="362" t="s">
        <v>259</v>
      </c>
      <c r="I147" s="363"/>
      <c r="J147" s="364"/>
      <c r="K147" s="133"/>
      <c r="L147" s="133"/>
      <c r="M147" s="133"/>
      <c r="N147" s="57"/>
      <c r="O147" s="133"/>
    </row>
    <row r="148" spans="1:15" ht="51" customHeight="1" x14ac:dyDescent="0.25">
      <c r="A148" s="219" t="s">
        <v>50</v>
      </c>
      <c r="B148" s="136" t="s">
        <v>161</v>
      </c>
      <c r="C148" s="211" t="s">
        <v>1105</v>
      </c>
      <c r="D148" s="420"/>
      <c r="E148" s="425"/>
      <c r="F148" s="426"/>
      <c r="G148" s="196">
        <v>92</v>
      </c>
      <c r="H148" s="362" t="s">
        <v>260</v>
      </c>
      <c r="I148" s="363"/>
      <c r="J148" s="364"/>
      <c r="K148" s="133"/>
      <c r="L148" s="133"/>
      <c r="M148" s="133"/>
      <c r="N148" s="57"/>
      <c r="O148" s="133"/>
    </row>
    <row r="149" spans="1:15" ht="30" customHeight="1" x14ac:dyDescent="0.25">
      <c r="A149" s="219" t="s">
        <v>50</v>
      </c>
      <c r="B149" s="136" t="s">
        <v>161</v>
      </c>
      <c r="C149" s="137" t="s">
        <v>922</v>
      </c>
      <c r="D149" s="420"/>
      <c r="E149" s="425"/>
      <c r="F149" s="426"/>
      <c r="G149" s="196">
        <v>93</v>
      </c>
      <c r="H149" s="362" t="s">
        <v>261</v>
      </c>
      <c r="I149" s="363"/>
      <c r="J149" s="364"/>
      <c r="K149" s="133"/>
      <c r="L149" s="133"/>
      <c r="M149" s="133"/>
      <c r="N149" s="57"/>
      <c r="O149" s="133"/>
    </row>
    <row r="150" spans="1:15" ht="30" x14ac:dyDescent="0.25">
      <c r="A150" s="219" t="s">
        <v>50</v>
      </c>
      <c r="B150" s="136" t="s">
        <v>161</v>
      </c>
      <c r="C150" s="137" t="s">
        <v>922</v>
      </c>
      <c r="D150" s="420"/>
      <c r="E150" s="425"/>
      <c r="F150" s="426"/>
      <c r="G150" s="196">
        <v>94</v>
      </c>
      <c r="H150" s="362" t="s">
        <v>262</v>
      </c>
      <c r="I150" s="363"/>
      <c r="J150" s="364"/>
      <c r="K150" s="133"/>
      <c r="L150" s="133"/>
      <c r="M150" s="133"/>
      <c r="N150" s="57"/>
      <c r="O150" s="133"/>
    </row>
    <row r="151" spans="1:15" ht="45" x14ac:dyDescent="0.25">
      <c r="A151" s="219" t="str">
        <f t="array" ref="A151">IFERROR(INDEX(Mitigación!$C$3:C$49,MATCH(B151,Mitigación!$D$3:$D$49,0)),"")</f>
        <v>Tecnologías de la información y la comunicación (TIC)</v>
      </c>
      <c r="B151" s="136" t="s">
        <v>129</v>
      </c>
      <c r="C151" s="137"/>
      <c r="D151" s="420"/>
      <c r="E151" s="425"/>
      <c r="F151" s="426"/>
      <c r="G151" s="196">
        <v>95</v>
      </c>
      <c r="H151" s="362" t="s">
        <v>263</v>
      </c>
      <c r="I151" s="363"/>
      <c r="J151" s="364"/>
      <c r="K151" s="133"/>
      <c r="L151" s="133"/>
      <c r="M151" s="133"/>
      <c r="N151" s="57"/>
      <c r="O151" s="133"/>
    </row>
    <row r="152" spans="1:15" ht="34.9" customHeight="1" x14ac:dyDescent="0.25">
      <c r="A152" s="219" t="s">
        <v>1106</v>
      </c>
      <c r="B152" s="136" t="s">
        <v>1107</v>
      </c>
      <c r="C152" s="137" t="s">
        <v>1131</v>
      </c>
      <c r="D152" s="420"/>
      <c r="E152" s="425"/>
      <c r="F152" s="426"/>
      <c r="G152" s="196">
        <v>96</v>
      </c>
      <c r="H152" s="362" t="s">
        <v>264</v>
      </c>
      <c r="I152" s="363"/>
      <c r="J152" s="364"/>
      <c r="K152" s="133"/>
      <c r="L152" s="133"/>
      <c r="M152" s="133"/>
      <c r="N152" s="57"/>
      <c r="O152" s="133"/>
    </row>
    <row r="153" spans="1:15" ht="40.15" customHeight="1" x14ac:dyDescent="0.25">
      <c r="A153" s="219" t="s">
        <v>1106</v>
      </c>
      <c r="B153" s="136" t="s">
        <v>1138</v>
      </c>
      <c r="C153" s="137" t="s">
        <v>1131</v>
      </c>
      <c r="D153" s="420"/>
      <c r="E153" s="425"/>
      <c r="F153" s="426"/>
      <c r="G153" s="196">
        <v>97</v>
      </c>
      <c r="H153" s="362" t="s">
        <v>265</v>
      </c>
      <c r="I153" s="363"/>
      <c r="J153" s="364"/>
      <c r="K153" s="133"/>
      <c r="L153" s="133"/>
      <c r="M153" s="133"/>
      <c r="N153" s="57"/>
      <c r="O153" s="133"/>
    </row>
    <row r="154" spans="1:15" ht="30" customHeight="1" x14ac:dyDescent="0.25">
      <c r="A154" s="219" t="str">
        <f t="array" ref="A154">IFERROR(INDEX(Mitigación!$C$3:C$49,MATCH(B154,Mitigación!$D$3:$D$49,0)),"")</f>
        <v>Gestión de residuos y captura de emisiones</v>
      </c>
      <c r="B154" s="137" t="s">
        <v>93</v>
      </c>
      <c r="C154" s="137"/>
      <c r="D154" s="420"/>
      <c r="E154" s="425"/>
      <c r="F154" s="426"/>
      <c r="G154" s="196">
        <v>98</v>
      </c>
      <c r="H154" s="362" t="s">
        <v>266</v>
      </c>
      <c r="I154" s="363"/>
      <c r="J154" s="364"/>
      <c r="K154" s="133"/>
      <c r="L154" s="133"/>
      <c r="M154" s="133"/>
      <c r="N154" s="57"/>
      <c r="O154" s="133"/>
    </row>
    <row r="155" spans="1:15" ht="30" customHeight="1" x14ac:dyDescent="0.25">
      <c r="A155" s="219" t="s">
        <v>50</v>
      </c>
      <c r="B155" s="136" t="s">
        <v>161</v>
      </c>
      <c r="C155" s="137" t="s">
        <v>922</v>
      </c>
      <c r="D155" s="420"/>
      <c r="E155" s="425"/>
      <c r="F155" s="426"/>
      <c r="G155" s="196">
        <v>99</v>
      </c>
      <c r="H155" s="362" t="s">
        <v>267</v>
      </c>
      <c r="I155" s="363"/>
      <c r="J155" s="364"/>
      <c r="K155" s="133"/>
      <c r="L155" s="133"/>
      <c r="M155" s="133"/>
      <c r="N155" s="57"/>
      <c r="O155" s="133"/>
    </row>
    <row r="156" spans="1:15" ht="30" customHeight="1" x14ac:dyDescent="0.25">
      <c r="A156" s="219" t="s">
        <v>50</v>
      </c>
      <c r="B156" s="136" t="s">
        <v>161</v>
      </c>
      <c r="C156" s="137" t="s">
        <v>1108</v>
      </c>
      <c r="D156" s="420"/>
      <c r="E156" s="427"/>
      <c r="F156" s="428"/>
      <c r="G156" s="196">
        <v>100</v>
      </c>
      <c r="H156" s="362" t="s">
        <v>268</v>
      </c>
      <c r="I156" s="363"/>
      <c r="J156" s="364"/>
      <c r="K156" s="133"/>
      <c r="L156" s="133"/>
      <c r="M156" s="133"/>
      <c r="N156" s="57"/>
      <c r="O156" s="133"/>
    </row>
    <row r="157" spans="1:15" ht="48.6" customHeight="1" x14ac:dyDescent="0.25">
      <c r="A157" s="219" t="s">
        <v>269</v>
      </c>
      <c r="B157" s="137" t="s">
        <v>1117</v>
      </c>
      <c r="C157" s="137"/>
      <c r="D157" s="420"/>
      <c r="E157" s="429" t="s">
        <v>269</v>
      </c>
      <c r="F157" s="430"/>
      <c r="G157" s="196">
        <v>101</v>
      </c>
      <c r="H157" s="362" t="s">
        <v>270</v>
      </c>
      <c r="I157" s="363"/>
      <c r="J157" s="364"/>
      <c r="K157" s="133"/>
      <c r="L157" s="133"/>
      <c r="M157" s="133"/>
      <c r="N157" s="57"/>
      <c r="O157" s="133"/>
    </row>
    <row r="158" spans="1:15" ht="32.450000000000003" customHeight="1" x14ac:dyDescent="0.25">
      <c r="A158" s="219" t="s">
        <v>269</v>
      </c>
      <c r="B158" s="136" t="s">
        <v>1118</v>
      </c>
      <c r="C158" s="137"/>
      <c r="D158" s="420"/>
      <c r="E158" s="431"/>
      <c r="F158" s="432"/>
      <c r="G158" s="196">
        <v>102</v>
      </c>
      <c r="H158" s="362" t="s">
        <v>271</v>
      </c>
      <c r="I158" s="363"/>
      <c r="J158" s="364"/>
      <c r="K158" s="133"/>
      <c r="L158" s="133"/>
      <c r="M158" s="133"/>
      <c r="N158" s="57"/>
      <c r="O158" s="133"/>
    </row>
    <row r="159" spans="1:15" ht="30.6" customHeight="1" x14ac:dyDescent="0.25">
      <c r="A159" s="219" t="s">
        <v>269</v>
      </c>
      <c r="B159" s="136" t="s">
        <v>1119</v>
      </c>
      <c r="C159" s="137"/>
      <c r="D159" s="420"/>
      <c r="E159" s="431"/>
      <c r="F159" s="432"/>
      <c r="G159" s="196">
        <v>103</v>
      </c>
      <c r="H159" s="362" t="s">
        <v>272</v>
      </c>
      <c r="I159" s="363"/>
      <c r="J159" s="364"/>
      <c r="K159" s="133"/>
      <c r="L159" s="133"/>
      <c r="M159" s="133"/>
      <c r="N159" s="57"/>
      <c r="O159" s="133"/>
    </row>
    <row r="160" spans="1:15" ht="21.6" customHeight="1" x14ac:dyDescent="0.25">
      <c r="A160" s="219" t="s">
        <v>934</v>
      </c>
      <c r="B160" s="137" t="s">
        <v>1098</v>
      </c>
      <c r="C160" s="137"/>
      <c r="D160" s="420"/>
      <c r="E160" s="431"/>
      <c r="F160" s="432"/>
      <c r="G160" s="196">
        <v>104</v>
      </c>
      <c r="H160" s="362" t="s">
        <v>273</v>
      </c>
      <c r="I160" s="363"/>
      <c r="J160" s="364"/>
      <c r="K160" s="133"/>
      <c r="L160" s="133"/>
      <c r="M160" s="133"/>
      <c r="N160" s="57"/>
      <c r="O160" s="133"/>
    </row>
    <row r="161" spans="1:15" ht="33" customHeight="1" x14ac:dyDescent="0.25">
      <c r="A161" s="219" t="s">
        <v>945</v>
      </c>
      <c r="B161" s="136" t="s">
        <v>1120</v>
      </c>
      <c r="C161" s="137"/>
      <c r="D161" s="420"/>
      <c r="E161" s="433"/>
      <c r="F161" s="434"/>
      <c r="G161" s="196">
        <v>105</v>
      </c>
      <c r="H161" s="362" t="s">
        <v>274</v>
      </c>
      <c r="I161" s="363"/>
      <c r="J161" s="364"/>
      <c r="K161" s="133"/>
      <c r="L161" s="133"/>
      <c r="M161" s="133"/>
      <c r="N161" s="57"/>
      <c r="O161" s="133"/>
    </row>
    <row r="162" spans="1:15" ht="67.150000000000006" customHeight="1" x14ac:dyDescent="0.25">
      <c r="A162" s="219" t="s">
        <v>945</v>
      </c>
      <c r="B162" s="136" t="s">
        <v>1109</v>
      </c>
      <c r="C162" s="137" t="s">
        <v>1139</v>
      </c>
      <c r="D162" s="420"/>
      <c r="E162" s="435" t="s">
        <v>275</v>
      </c>
      <c r="F162" s="436"/>
      <c r="G162" s="196">
        <v>106</v>
      </c>
      <c r="H162" s="362" t="s">
        <v>276</v>
      </c>
      <c r="I162" s="363"/>
      <c r="J162" s="364"/>
      <c r="K162" s="133"/>
      <c r="L162" s="133"/>
      <c r="M162" s="133"/>
      <c r="N162" s="57"/>
      <c r="O162" s="133"/>
    </row>
    <row r="163" spans="1:15" ht="62.45" customHeight="1" x14ac:dyDescent="0.25">
      <c r="A163" s="219" t="s">
        <v>945</v>
      </c>
      <c r="B163" s="136" t="s">
        <v>1109</v>
      </c>
      <c r="C163" s="137" t="s">
        <v>1140</v>
      </c>
      <c r="D163" s="420"/>
      <c r="E163" s="437"/>
      <c r="F163" s="438"/>
      <c r="G163" s="196">
        <v>107</v>
      </c>
      <c r="H163" s="362" t="s">
        <v>277</v>
      </c>
      <c r="I163" s="363"/>
      <c r="J163" s="364"/>
      <c r="K163" s="133"/>
      <c r="L163" s="133"/>
      <c r="M163" s="133"/>
      <c r="N163" s="57"/>
      <c r="O163" s="133"/>
    </row>
    <row r="164" spans="1:15" ht="37.9" customHeight="1" x14ac:dyDescent="0.25">
      <c r="A164" s="219" t="s">
        <v>945</v>
      </c>
      <c r="B164" s="136" t="s">
        <v>1110</v>
      </c>
      <c r="C164" s="137"/>
      <c r="D164" s="420"/>
      <c r="E164" s="437"/>
      <c r="F164" s="438"/>
      <c r="G164" s="273">
        <v>108</v>
      </c>
      <c r="H164" s="275" t="s">
        <v>278</v>
      </c>
      <c r="I164" s="276"/>
      <c r="J164" s="277"/>
      <c r="K164" s="133"/>
      <c r="L164" s="133"/>
      <c r="M164" s="133"/>
      <c r="N164" s="57"/>
      <c r="O164" s="133"/>
    </row>
    <row r="165" spans="1:15" ht="37.9" customHeight="1" x14ac:dyDescent="0.25">
      <c r="A165" s="219" t="s">
        <v>1144</v>
      </c>
      <c r="B165" s="136" t="s">
        <v>91</v>
      </c>
      <c r="C165" s="137"/>
      <c r="D165" s="420"/>
      <c r="E165" s="437"/>
      <c r="F165" s="438"/>
      <c r="G165" s="274"/>
      <c r="H165" s="278"/>
      <c r="I165" s="279"/>
      <c r="J165" s="280"/>
      <c r="K165" s="133"/>
      <c r="L165" s="133"/>
      <c r="M165" s="133"/>
      <c r="N165" s="57"/>
      <c r="O165" s="133"/>
    </row>
    <row r="166" spans="1:15" ht="37.15" customHeight="1" x14ac:dyDescent="0.25">
      <c r="A166" s="219" t="s">
        <v>945</v>
      </c>
      <c r="B166" s="136" t="s">
        <v>1111</v>
      </c>
      <c r="C166" s="137"/>
      <c r="D166" s="420"/>
      <c r="E166" s="437"/>
      <c r="F166" s="438"/>
      <c r="G166" s="196">
        <v>109</v>
      </c>
      <c r="H166" s="362" t="s">
        <v>279</v>
      </c>
      <c r="I166" s="363"/>
      <c r="J166" s="364"/>
      <c r="K166" s="133"/>
      <c r="L166" s="133"/>
      <c r="M166" s="133"/>
      <c r="N166" s="57"/>
      <c r="O166" s="133"/>
    </row>
    <row r="167" spans="1:15" ht="61.15" customHeight="1" x14ac:dyDescent="0.25">
      <c r="A167" s="219" t="s">
        <v>945</v>
      </c>
      <c r="B167" s="136" t="s">
        <v>1109</v>
      </c>
      <c r="C167" s="137" t="s">
        <v>1112</v>
      </c>
      <c r="D167" s="420"/>
      <c r="E167" s="437"/>
      <c r="F167" s="438"/>
      <c r="G167" s="196">
        <v>110</v>
      </c>
      <c r="H167" s="362" t="s">
        <v>280</v>
      </c>
      <c r="I167" s="363"/>
      <c r="J167" s="364"/>
      <c r="K167" s="133"/>
      <c r="L167" s="133"/>
      <c r="M167" s="133"/>
      <c r="N167" s="57"/>
      <c r="O167" s="133"/>
    </row>
    <row r="168" spans="1:15" ht="99.6" customHeight="1" x14ac:dyDescent="0.25">
      <c r="A168" s="219" t="s">
        <v>945</v>
      </c>
      <c r="B168" s="136" t="s">
        <v>1109</v>
      </c>
      <c r="C168" s="137" t="s">
        <v>1113</v>
      </c>
      <c r="D168" s="420"/>
      <c r="E168" s="437"/>
      <c r="F168" s="438"/>
      <c r="G168" s="196">
        <v>111</v>
      </c>
      <c r="H168" s="362" t="s">
        <v>281</v>
      </c>
      <c r="I168" s="363"/>
      <c r="J168" s="364"/>
      <c r="K168" s="133"/>
      <c r="L168" s="133"/>
      <c r="M168" s="133"/>
      <c r="N168" s="57"/>
      <c r="O168" s="133"/>
    </row>
    <row r="169" spans="1:15" ht="40.9" customHeight="1" x14ac:dyDescent="0.25">
      <c r="A169" s="219" t="s">
        <v>50</v>
      </c>
      <c r="B169" s="136" t="s">
        <v>161</v>
      </c>
      <c r="C169" s="137" t="s">
        <v>1114</v>
      </c>
      <c r="D169" s="420"/>
      <c r="E169" s="437"/>
      <c r="F169" s="438"/>
      <c r="G169" s="196">
        <v>112</v>
      </c>
      <c r="H169" s="362" t="s">
        <v>282</v>
      </c>
      <c r="I169" s="363"/>
      <c r="J169" s="364"/>
      <c r="K169" s="133"/>
      <c r="L169" s="133"/>
      <c r="M169" s="133"/>
      <c r="N169" s="57"/>
      <c r="O169" s="133"/>
    </row>
    <row r="170" spans="1:15" ht="39.6" customHeight="1" x14ac:dyDescent="0.25">
      <c r="A170" s="219" t="s">
        <v>945</v>
      </c>
      <c r="B170" s="136" t="s">
        <v>1115</v>
      </c>
      <c r="C170" s="137"/>
      <c r="D170" s="420"/>
      <c r="E170" s="439"/>
      <c r="F170" s="440"/>
      <c r="G170" s="196">
        <v>113</v>
      </c>
      <c r="H170" s="362" t="s">
        <v>283</v>
      </c>
      <c r="I170" s="363"/>
      <c r="J170" s="364"/>
      <c r="K170" s="133"/>
      <c r="L170" s="133"/>
      <c r="M170" s="133"/>
      <c r="N170" s="57"/>
      <c r="O170" s="133"/>
    </row>
    <row r="171" spans="1:15" ht="30.6" customHeight="1" x14ac:dyDescent="0.25">
      <c r="A171" s="219" t="s">
        <v>50</v>
      </c>
      <c r="B171" s="136" t="s">
        <v>161</v>
      </c>
      <c r="C171" s="137" t="s">
        <v>1116</v>
      </c>
      <c r="D171" s="422"/>
      <c r="E171" s="441" t="s">
        <v>284</v>
      </c>
      <c r="F171" s="442"/>
      <c r="G171" s="196">
        <v>114</v>
      </c>
      <c r="H171" s="362" t="s">
        <v>285</v>
      </c>
      <c r="I171" s="363"/>
      <c r="J171" s="364"/>
      <c r="K171" s="133"/>
      <c r="L171" s="133"/>
      <c r="M171" s="133"/>
      <c r="N171" s="57"/>
      <c r="O171" s="133"/>
    </row>
    <row r="172" spans="1:15" ht="15" customHeight="1" x14ac:dyDescent="0.25">
      <c r="A172" s="219" t="str">
        <f t="array" ref="A172">IFERROR(INDEX(Mitigación!$C$3:C$49,MATCH(B172,Mitigación!$D$3:$D$49,0)),"")</f>
        <v>Transporte</v>
      </c>
      <c r="B172" s="137" t="s">
        <v>114</v>
      </c>
      <c r="C172" s="137"/>
      <c r="D172" s="551" t="s">
        <v>286</v>
      </c>
      <c r="E172" s="583" t="s">
        <v>287</v>
      </c>
      <c r="F172" s="584"/>
      <c r="G172" s="197">
        <v>115</v>
      </c>
      <c r="H172" s="347" t="s">
        <v>288</v>
      </c>
      <c r="I172" s="348"/>
      <c r="J172" s="349"/>
      <c r="K172" s="133"/>
      <c r="L172" s="133"/>
      <c r="M172" s="133"/>
      <c r="N172" s="57"/>
      <c r="O172" s="133"/>
    </row>
    <row r="173" spans="1:15" ht="15" customHeight="1" x14ac:dyDescent="0.25">
      <c r="A173" s="219" t="str">
        <f t="array" ref="A173">IFERROR(INDEX(Mitigación!$C$3:C$49,MATCH(B173,Mitigación!$D$3:$D$49,0)),"")</f>
        <v>Transporte</v>
      </c>
      <c r="B173" s="137" t="s">
        <v>114</v>
      </c>
      <c r="C173" s="137"/>
      <c r="D173" s="552"/>
      <c r="E173" s="585"/>
      <c r="F173" s="586"/>
      <c r="G173" s="350">
        <v>116</v>
      </c>
      <c r="H173" s="352" t="s">
        <v>289</v>
      </c>
      <c r="I173" s="353"/>
      <c r="J173" s="354"/>
      <c r="K173" s="133"/>
      <c r="L173" s="133"/>
      <c r="M173" s="133"/>
      <c r="N173" s="57"/>
      <c r="O173" s="133"/>
    </row>
    <row r="174" spans="1:15" x14ac:dyDescent="0.25">
      <c r="A174" s="219" t="str">
        <f t="array" ref="A174">IFERROR(INDEX(Mitigación!$C$3:C$49,MATCH(B174,Mitigación!$D$3:$D$49,0)),"")</f>
        <v>Transporte</v>
      </c>
      <c r="B174" s="137" t="s">
        <v>122</v>
      </c>
      <c r="C174" s="137"/>
      <c r="D174" s="552"/>
      <c r="E174" s="585"/>
      <c r="F174" s="586"/>
      <c r="G174" s="358"/>
      <c r="H174" s="359"/>
      <c r="I174" s="360"/>
      <c r="J174" s="361"/>
      <c r="K174" s="133"/>
      <c r="L174" s="133"/>
      <c r="M174" s="133"/>
      <c r="N174" s="57"/>
      <c r="O174" s="133"/>
    </row>
    <row r="175" spans="1:15" x14ac:dyDescent="0.25">
      <c r="A175" s="219" t="str">
        <f t="array" ref="A175">IFERROR(INDEX(Mitigación!$C$3:C$49,MATCH(B175,Mitigación!$D$3:$D$49,0)),"")</f>
        <v>Transporte</v>
      </c>
      <c r="B175" s="137" t="s">
        <v>117</v>
      </c>
      <c r="C175" s="137"/>
      <c r="D175" s="552"/>
      <c r="E175" s="585"/>
      <c r="F175" s="586"/>
      <c r="G175" s="358"/>
      <c r="H175" s="359"/>
      <c r="I175" s="360"/>
      <c r="J175" s="361"/>
      <c r="K175" s="133"/>
      <c r="L175" s="133"/>
      <c r="M175" s="133"/>
      <c r="N175" s="57"/>
      <c r="O175" s="133"/>
    </row>
    <row r="176" spans="1:15" x14ac:dyDescent="0.25">
      <c r="A176" s="219" t="s">
        <v>16</v>
      </c>
      <c r="B176" s="137" t="s">
        <v>125</v>
      </c>
      <c r="C176" s="137"/>
      <c r="D176" s="552"/>
      <c r="E176" s="585"/>
      <c r="F176" s="586"/>
      <c r="G176" s="351"/>
      <c r="H176" s="355"/>
      <c r="I176" s="356"/>
      <c r="J176" s="357"/>
      <c r="K176" s="133"/>
      <c r="L176" s="133"/>
      <c r="M176" s="133"/>
      <c r="N176" s="57"/>
      <c r="O176" s="133"/>
    </row>
    <row r="177" spans="1:15" ht="15" customHeight="1" x14ac:dyDescent="0.25">
      <c r="A177" s="219" t="str">
        <f t="array" ref="A177">IFERROR(INDEX(Mitigación!$C$3:C$49,MATCH(B177,Mitigación!$D$3:$D$49,0)),"")</f>
        <v>Transporte</v>
      </c>
      <c r="B177" s="137" t="s">
        <v>119</v>
      </c>
      <c r="C177" s="137"/>
      <c r="D177" s="552"/>
      <c r="E177" s="585"/>
      <c r="F177" s="586"/>
      <c r="G177" s="197">
        <v>117</v>
      </c>
      <c r="H177" s="347" t="s">
        <v>290</v>
      </c>
      <c r="I177" s="348"/>
      <c r="J177" s="349"/>
      <c r="K177" s="133"/>
      <c r="L177" s="133"/>
      <c r="M177" s="133"/>
      <c r="N177" s="57"/>
      <c r="O177" s="133"/>
    </row>
    <row r="178" spans="1:15" ht="15" customHeight="1" x14ac:dyDescent="0.25">
      <c r="A178" s="219" t="str">
        <f t="array" ref="A178">IFERROR(INDEX(Mitigación!$C$3:C$49,MATCH(B178,Mitigación!$D$3:$D$49,0)),"")</f>
        <v>Transporte</v>
      </c>
      <c r="B178" s="137" t="s">
        <v>114</v>
      </c>
      <c r="C178" s="137"/>
      <c r="D178" s="552"/>
      <c r="E178" s="585"/>
      <c r="F178" s="586"/>
      <c r="G178" s="350">
        <v>118</v>
      </c>
      <c r="H178" s="352" t="s">
        <v>291</v>
      </c>
      <c r="I178" s="353"/>
      <c r="J178" s="354"/>
      <c r="K178" s="133"/>
      <c r="L178" s="133"/>
      <c r="M178" s="133"/>
      <c r="N178" s="57"/>
      <c r="O178" s="133"/>
    </row>
    <row r="179" spans="1:15" x14ac:dyDescent="0.25">
      <c r="A179" s="219" t="str">
        <f t="array" ref="A179">IFERROR(INDEX(Mitigación!$C$3:C$49,MATCH(B179,Mitigación!$D$3:$D$49,0)),"")</f>
        <v>Transporte</v>
      </c>
      <c r="B179" s="137" t="s">
        <v>122</v>
      </c>
      <c r="C179" s="137"/>
      <c r="D179" s="552"/>
      <c r="E179" s="585"/>
      <c r="F179" s="586"/>
      <c r="G179" s="351"/>
      <c r="H179" s="355"/>
      <c r="I179" s="356"/>
      <c r="J179" s="357"/>
      <c r="K179" s="133"/>
      <c r="L179" s="133"/>
      <c r="M179" s="133"/>
      <c r="N179" s="57"/>
      <c r="O179" s="133"/>
    </row>
    <row r="180" spans="1:15" ht="15" customHeight="1" x14ac:dyDescent="0.25">
      <c r="A180" s="219" t="str">
        <f t="array" ref="A180">IFERROR(INDEX(Mitigación!$C$3:C$49,MATCH(B180,Mitigación!$D$3:$D$49,0)),"")</f>
        <v>Transporte</v>
      </c>
      <c r="B180" s="137" t="s">
        <v>114</v>
      </c>
      <c r="C180" s="137"/>
      <c r="D180" s="552"/>
      <c r="E180" s="585"/>
      <c r="F180" s="586"/>
      <c r="G180" s="350">
        <v>119</v>
      </c>
      <c r="H180" s="352" t="s">
        <v>292</v>
      </c>
      <c r="I180" s="353"/>
      <c r="J180" s="354"/>
      <c r="K180" s="133"/>
      <c r="L180" s="133"/>
      <c r="M180" s="133"/>
      <c r="N180" s="57"/>
      <c r="O180" s="133"/>
    </row>
    <row r="181" spans="1:15" x14ac:dyDescent="0.25">
      <c r="A181" s="219" t="str">
        <f t="array" ref="A181">IFERROR(INDEX(Mitigación!$C$3:C$49,MATCH(B181,Mitigación!$D$3:$D$49,0)),"")</f>
        <v>Transporte</v>
      </c>
      <c r="B181" s="137" t="s">
        <v>122</v>
      </c>
      <c r="C181" s="137"/>
      <c r="D181" s="552"/>
      <c r="E181" s="585"/>
      <c r="F181" s="586"/>
      <c r="G181" s="358"/>
      <c r="H181" s="359"/>
      <c r="I181" s="360"/>
      <c r="J181" s="361"/>
      <c r="K181" s="133"/>
      <c r="L181" s="133"/>
      <c r="M181" s="133"/>
      <c r="N181" s="57"/>
      <c r="O181" s="133"/>
    </row>
    <row r="182" spans="1:15" x14ac:dyDescent="0.25">
      <c r="A182" s="219" t="s">
        <v>16</v>
      </c>
      <c r="B182" s="137" t="s">
        <v>125</v>
      </c>
      <c r="C182" s="137"/>
      <c r="D182" s="552"/>
      <c r="E182" s="585"/>
      <c r="F182" s="586"/>
      <c r="G182" s="351"/>
      <c r="H182" s="355"/>
      <c r="I182" s="356"/>
      <c r="J182" s="357"/>
      <c r="K182" s="133"/>
      <c r="L182" s="133"/>
      <c r="M182" s="133"/>
      <c r="N182" s="57"/>
      <c r="O182" s="133"/>
    </row>
    <row r="183" spans="1:15" ht="15" customHeight="1" x14ac:dyDescent="0.25">
      <c r="A183" s="219" t="str">
        <f t="array" ref="A183">IFERROR(INDEX(Mitigación!$C$3:C$49,MATCH(B183,Mitigación!$D$3:$D$49,0)),"")</f>
        <v>Transporte</v>
      </c>
      <c r="B183" s="137" t="s">
        <v>119</v>
      </c>
      <c r="C183" s="137"/>
      <c r="D183" s="552"/>
      <c r="E183" s="585"/>
      <c r="F183" s="586"/>
      <c r="G183" s="197">
        <v>120</v>
      </c>
      <c r="H183" s="347" t="s">
        <v>293</v>
      </c>
      <c r="I183" s="348"/>
      <c r="J183" s="349"/>
      <c r="K183" s="133"/>
      <c r="L183" s="133"/>
      <c r="M183" s="133"/>
      <c r="N183" s="57"/>
      <c r="O183" s="133"/>
    </row>
    <row r="184" spans="1:15" ht="15" customHeight="1" x14ac:dyDescent="0.25">
      <c r="A184" s="219" t="str">
        <f t="array" ref="A184">IFERROR(INDEX(Mitigación!$C$3:C$49,MATCH(B184,Mitigación!$D$3:$D$49,0)),"")</f>
        <v>Transporte</v>
      </c>
      <c r="B184" s="137" t="s">
        <v>114</v>
      </c>
      <c r="C184" s="137"/>
      <c r="D184" s="552"/>
      <c r="E184" s="585"/>
      <c r="F184" s="586"/>
      <c r="G184" s="197">
        <v>121</v>
      </c>
      <c r="H184" s="347" t="s">
        <v>294</v>
      </c>
      <c r="I184" s="348"/>
      <c r="J184" s="349"/>
      <c r="K184" s="133"/>
      <c r="L184" s="133"/>
      <c r="M184" s="133"/>
      <c r="N184" s="57"/>
      <c r="O184" s="133"/>
    </row>
    <row r="185" spans="1:15" ht="15" customHeight="1" x14ac:dyDescent="0.25">
      <c r="A185" s="219" t="s">
        <v>50</v>
      </c>
      <c r="B185" s="136" t="s">
        <v>161</v>
      </c>
      <c r="C185" s="137" t="s">
        <v>178</v>
      </c>
      <c r="D185" s="552"/>
      <c r="E185" s="585"/>
      <c r="F185" s="586"/>
      <c r="G185" s="197"/>
      <c r="H185" s="347" t="s">
        <v>295</v>
      </c>
      <c r="I185" s="348"/>
      <c r="J185" s="349"/>
      <c r="K185" s="133"/>
      <c r="L185" s="133"/>
      <c r="M185" s="133"/>
      <c r="N185" s="57"/>
      <c r="O185" s="133"/>
    </row>
    <row r="186" spans="1:15" ht="15" customHeight="1" x14ac:dyDescent="0.25">
      <c r="A186" s="219" t="s">
        <v>50</v>
      </c>
      <c r="B186" s="136" t="s">
        <v>161</v>
      </c>
      <c r="C186" s="138" t="s">
        <v>182</v>
      </c>
      <c r="D186" s="552"/>
      <c r="E186" s="585"/>
      <c r="F186" s="586"/>
      <c r="G186" s="197">
        <v>122</v>
      </c>
      <c r="H186" s="347" t="s">
        <v>296</v>
      </c>
      <c r="I186" s="348"/>
      <c r="J186" s="349"/>
      <c r="K186" s="133"/>
      <c r="L186" s="133"/>
      <c r="M186" s="133"/>
      <c r="N186" s="57"/>
      <c r="O186" s="133"/>
    </row>
    <row r="187" spans="1:15" ht="15" customHeight="1" x14ac:dyDescent="0.25">
      <c r="A187" s="219" t="str">
        <f t="array" ref="A187">IFERROR(INDEX(Mitigación!$C$3:C$49,MATCH(B187,Mitigación!$D$3:$D$49,0)),"")</f>
        <v>Transporte</v>
      </c>
      <c r="B187" s="137" t="s">
        <v>122</v>
      </c>
      <c r="C187" s="137"/>
      <c r="D187" s="552"/>
      <c r="E187" s="585"/>
      <c r="F187" s="586"/>
      <c r="G187" s="197">
        <v>123</v>
      </c>
      <c r="H187" s="347" t="s">
        <v>297</v>
      </c>
      <c r="I187" s="348"/>
      <c r="J187" s="349"/>
      <c r="K187" s="133"/>
      <c r="L187" s="133"/>
      <c r="M187" s="133"/>
      <c r="N187" s="57"/>
      <c r="O187" s="133"/>
    </row>
    <row r="188" spans="1:15" ht="15" customHeight="1" x14ac:dyDescent="0.25">
      <c r="A188" s="219" t="str">
        <f t="array" ref="A188">IFERROR(INDEX(Mitigación!$C$3:C$49,MATCH(B188,Mitigación!$D$3:$D$49,0)),"")</f>
        <v>Transporte</v>
      </c>
      <c r="B188" s="137" t="s">
        <v>114</v>
      </c>
      <c r="C188" s="137"/>
      <c r="D188" s="552"/>
      <c r="E188" s="585"/>
      <c r="F188" s="586"/>
      <c r="G188" s="197">
        <v>124</v>
      </c>
      <c r="H188" s="347" t="s">
        <v>298</v>
      </c>
      <c r="I188" s="348"/>
      <c r="J188" s="349"/>
      <c r="K188" s="133"/>
      <c r="L188" s="133"/>
      <c r="M188" s="133"/>
      <c r="N188" s="57"/>
      <c r="O188" s="133"/>
    </row>
    <row r="189" spans="1:15" ht="45" customHeight="1" x14ac:dyDescent="0.25">
      <c r="A189" s="219" t="str">
        <f t="array" ref="A189">IFERROR(INDEX(Mitigación!$C$3:C$49,MATCH(B189,Mitigación!$D$3:$D$49,0)),"")</f>
        <v>Tecnologías de la información y la comunicación (TIC)</v>
      </c>
      <c r="B189" s="136" t="s">
        <v>129</v>
      </c>
      <c r="C189" s="137"/>
      <c r="D189" s="552"/>
      <c r="E189" s="585"/>
      <c r="F189" s="586"/>
      <c r="G189" s="197">
        <v>125</v>
      </c>
      <c r="H189" s="347" t="s">
        <v>299</v>
      </c>
      <c r="I189" s="348"/>
      <c r="J189" s="349"/>
      <c r="K189" s="133"/>
      <c r="L189" s="133"/>
      <c r="M189" s="133"/>
      <c r="N189" s="57"/>
      <c r="O189" s="133"/>
    </row>
    <row r="190" spans="1:15" ht="15" customHeight="1" x14ac:dyDescent="0.25">
      <c r="A190" s="219" t="str">
        <f t="array" ref="A190">IFERROR(INDEX(Mitigación!$C$3:C$49,MATCH(B190,Mitigación!$D$3:$D$49,0)),"")</f>
        <v>Transporte</v>
      </c>
      <c r="B190" s="137" t="s">
        <v>119</v>
      </c>
      <c r="C190" s="137"/>
      <c r="D190" s="552"/>
      <c r="E190" s="585"/>
      <c r="F190" s="586"/>
      <c r="G190" s="197">
        <v>126</v>
      </c>
      <c r="H190" s="347" t="s">
        <v>300</v>
      </c>
      <c r="I190" s="348"/>
      <c r="J190" s="349"/>
      <c r="K190" s="133"/>
      <c r="L190" s="133"/>
      <c r="M190" s="133"/>
      <c r="N190" s="57"/>
      <c r="O190" s="133"/>
    </row>
    <row r="191" spans="1:15" ht="15" customHeight="1" x14ac:dyDescent="0.25">
      <c r="A191" s="219" t="s">
        <v>50</v>
      </c>
      <c r="B191" s="136" t="s">
        <v>161</v>
      </c>
      <c r="C191" s="137" t="s">
        <v>178</v>
      </c>
      <c r="D191" s="552"/>
      <c r="E191" s="585"/>
      <c r="F191" s="586"/>
      <c r="G191" s="197">
        <v>127</v>
      </c>
      <c r="H191" s="347" t="s">
        <v>301</v>
      </c>
      <c r="I191" s="348"/>
      <c r="J191" s="349"/>
      <c r="K191" s="133"/>
      <c r="L191" s="133"/>
      <c r="M191" s="133"/>
      <c r="N191" s="57"/>
      <c r="O191" s="133"/>
    </row>
    <row r="192" spans="1:15" ht="15" customHeight="1" x14ac:dyDescent="0.25">
      <c r="A192" s="219" t="s">
        <v>50</v>
      </c>
      <c r="B192" s="136" t="s">
        <v>161</v>
      </c>
      <c r="C192" s="137" t="s">
        <v>178</v>
      </c>
      <c r="D192" s="552"/>
      <c r="E192" s="585"/>
      <c r="F192" s="586"/>
      <c r="G192" s="197">
        <v>128</v>
      </c>
      <c r="H192" s="347" t="s">
        <v>302</v>
      </c>
      <c r="I192" s="348"/>
      <c r="J192" s="349"/>
      <c r="K192" s="133"/>
      <c r="L192" s="133"/>
      <c r="M192" s="133"/>
      <c r="N192" s="57"/>
      <c r="O192" s="133"/>
    </row>
    <row r="193" spans="1:15" ht="15" customHeight="1" x14ac:dyDescent="0.25">
      <c r="A193" s="219" t="s">
        <v>50</v>
      </c>
      <c r="B193" s="136" t="s">
        <v>161</v>
      </c>
      <c r="C193" s="137" t="s">
        <v>178</v>
      </c>
      <c r="D193" s="552"/>
      <c r="E193" s="585"/>
      <c r="F193" s="586"/>
      <c r="G193" s="197">
        <v>129</v>
      </c>
      <c r="H193" s="347" t="s">
        <v>303</v>
      </c>
      <c r="I193" s="348"/>
      <c r="J193" s="349"/>
      <c r="K193" s="133"/>
      <c r="L193" s="133"/>
      <c r="M193" s="133"/>
      <c r="N193" s="57"/>
      <c r="O193" s="133"/>
    </row>
    <row r="194" spans="1:15" ht="15" customHeight="1" x14ac:dyDescent="0.25">
      <c r="A194" s="219" t="s">
        <v>50</v>
      </c>
      <c r="B194" s="136" t="s">
        <v>161</v>
      </c>
      <c r="C194" s="137" t="s">
        <v>178</v>
      </c>
      <c r="D194" s="552"/>
      <c r="E194" s="585"/>
      <c r="F194" s="586"/>
      <c r="G194" s="197">
        <v>130</v>
      </c>
      <c r="H194" s="347" t="s">
        <v>304</v>
      </c>
      <c r="I194" s="348"/>
      <c r="J194" s="349"/>
      <c r="K194" s="133"/>
      <c r="L194" s="133"/>
      <c r="M194" s="133"/>
      <c r="N194" s="57"/>
      <c r="O194" s="133"/>
    </row>
    <row r="195" spans="1:15" ht="15" customHeight="1" x14ac:dyDescent="0.25">
      <c r="A195" s="219" t="s">
        <v>50</v>
      </c>
      <c r="B195" s="136" t="s">
        <v>161</v>
      </c>
      <c r="C195" s="137" t="s">
        <v>178</v>
      </c>
      <c r="D195" s="552"/>
      <c r="E195" s="585"/>
      <c r="F195" s="586"/>
      <c r="G195" s="197">
        <v>131</v>
      </c>
      <c r="H195" s="347" t="s">
        <v>305</v>
      </c>
      <c r="I195" s="348"/>
      <c r="J195" s="349"/>
      <c r="K195" s="133"/>
      <c r="L195" s="133"/>
      <c r="M195" s="133"/>
      <c r="N195" s="57"/>
      <c r="O195" s="133"/>
    </row>
    <row r="196" spans="1:15" ht="15" customHeight="1" x14ac:dyDescent="0.25">
      <c r="A196" s="219" t="s">
        <v>50</v>
      </c>
      <c r="B196" s="136" t="s">
        <v>161</v>
      </c>
      <c r="C196" s="137" t="s">
        <v>178</v>
      </c>
      <c r="D196" s="552"/>
      <c r="E196" s="585"/>
      <c r="F196" s="586"/>
      <c r="G196" s="197">
        <v>132</v>
      </c>
      <c r="H196" s="347" t="s">
        <v>306</v>
      </c>
      <c r="I196" s="348"/>
      <c r="J196" s="349"/>
      <c r="K196" s="133"/>
      <c r="L196" s="133"/>
      <c r="M196" s="133"/>
      <c r="N196" s="57"/>
      <c r="O196" s="133"/>
    </row>
    <row r="197" spans="1:15" ht="15" customHeight="1" x14ac:dyDescent="0.25">
      <c r="A197" s="219" t="s">
        <v>50</v>
      </c>
      <c r="B197" s="136" t="s">
        <v>161</v>
      </c>
      <c r="C197" s="137" t="s">
        <v>178</v>
      </c>
      <c r="D197" s="552"/>
      <c r="E197" s="585"/>
      <c r="F197" s="586"/>
      <c r="G197" s="197">
        <v>133</v>
      </c>
      <c r="H197" s="347" t="s">
        <v>307</v>
      </c>
      <c r="I197" s="348"/>
      <c r="J197" s="349"/>
      <c r="K197" s="133"/>
      <c r="L197" s="133"/>
      <c r="M197" s="133"/>
      <c r="N197" s="57"/>
      <c r="O197" s="133"/>
    </row>
    <row r="198" spans="1:15" ht="15" customHeight="1" x14ac:dyDescent="0.25">
      <c r="A198" s="219" t="s">
        <v>50</v>
      </c>
      <c r="B198" s="136" t="s">
        <v>161</v>
      </c>
      <c r="C198" s="137" t="s">
        <v>178</v>
      </c>
      <c r="D198" s="552"/>
      <c r="E198" s="585"/>
      <c r="F198" s="586"/>
      <c r="G198" s="197">
        <v>134</v>
      </c>
      <c r="H198" s="347" t="s">
        <v>308</v>
      </c>
      <c r="I198" s="348"/>
      <c r="J198" s="349"/>
      <c r="K198" s="133"/>
      <c r="L198" s="133"/>
      <c r="M198" s="133"/>
      <c r="N198" s="57"/>
      <c r="O198" s="133"/>
    </row>
    <row r="199" spans="1:15" ht="15" customHeight="1" x14ac:dyDescent="0.25">
      <c r="A199" s="219" t="s">
        <v>50</v>
      </c>
      <c r="B199" s="136" t="s">
        <v>161</v>
      </c>
      <c r="C199" s="137" t="s">
        <v>178</v>
      </c>
      <c r="D199" s="552"/>
      <c r="E199" s="585"/>
      <c r="F199" s="586"/>
      <c r="G199" s="197">
        <v>135</v>
      </c>
      <c r="H199" s="347" t="s">
        <v>309</v>
      </c>
      <c r="I199" s="348"/>
      <c r="J199" s="349"/>
      <c r="K199" s="133"/>
      <c r="L199" s="133"/>
      <c r="M199" s="133"/>
      <c r="N199" s="57"/>
      <c r="O199" s="133"/>
    </row>
    <row r="200" spans="1:15" ht="15" customHeight="1" x14ac:dyDescent="0.25">
      <c r="A200" s="219" t="s">
        <v>50</v>
      </c>
      <c r="B200" s="136" t="s">
        <v>161</v>
      </c>
      <c r="C200" s="137" t="s">
        <v>178</v>
      </c>
      <c r="D200" s="552"/>
      <c r="E200" s="585"/>
      <c r="F200" s="586"/>
      <c r="G200" s="197">
        <v>136</v>
      </c>
      <c r="H200" s="347" t="s">
        <v>310</v>
      </c>
      <c r="I200" s="348"/>
      <c r="J200" s="349"/>
      <c r="K200" s="133"/>
      <c r="L200" s="133"/>
      <c r="M200" s="133"/>
      <c r="N200" s="57"/>
      <c r="O200" s="133"/>
    </row>
    <row r="201" spans="1:15" ht="15" customHeight="1" x14ac:dyDescent="0.25">
      <c r="A201" s="219" t="s">
        <v>50</v>
      </c>
      <c r="B201" s="136" t="s">
        <v>161</v>
      </c>
      <c r="C201" s="137" t="s">
        <v>178</v>
      </c>
      <c r="D201" s="552"/>
      <c r="E201" s="585"/>
      <c r="F201" s="586"/>
      <c r="G201" s="197">
        <v>137</v>
      </c>
      <c r="H201" s="347" t="s">
        <v>311</v>
      </c>
      <c r="I201" s="348"/>
      <c r="J201" s="349"/>
      <c r="K201" s="133"/>
      <c r="L201" s="133"/>
      <c r="M201" s="133"/>
      <c r="N201" s="57"/>
      <c r="O201" s="133"/>
    </row>
    <row r="202" spans="1:15" ht="15" customHeight="1" x14ac:dyDescent="0.25">
      <c r="A202" s="219" t="str">
        <f t="array" ref="A202">IFERROR(INDEX(Mitigación!$C$3:C$49,MATCH(B202,Mitigación!$D$3:$D$49,0)),"")</f>
        <v>Transporte</v>
      </c>
      <c r="B202" s="137" t="s">
        <v>122</v>
      </c>
      <c r="C202" s="137"/>
      <c r="D202" s="552"/>
      <c r="E202" s="585"/>
      <c r="F202" s="586"/>
      <c r="G202" s="197">
        <v>138</v>
      </c>
      <c r="H202" s="347" t="s">
        <v>312</v>
      </c>
      <c r="I202" s="348"/>
      <c r="J202" s="349"/>
      <c r="K202" s="133"/>
      <c r="L202" s="133"/>
      <c r="M202" s="133"/>
      <c r="N202" s="57"/>
      <c r="O202" s="133"/>
    </row>
    <row r="203" spans="1:15" ht="15" customHeight="1" x14ac:dyDescent="0.25">
      <c r="A203" s="219" t="str">
        <f t="array" ref="A203">IFERROR(INDEX(Mitigación!$C$3:C$49,MATCH(B203,Mitigación!$D$3:$D$49,0)),"")</f>
        <v>Transporte</v>
      </c>
      <c r="B203" s="137" t="s">
        <v>122</v>
      </c>
      <c r="C203" s="137"/>
      <c r="D203" s="552"/>
      <c r="E203" s="585"/>
      <c r="F203" s="586"/>
      <c r="G203" s="197">
        <v>139</v>
      </c>
      <c r="H203" s="347" t="s">
        <v>313</v>
      </c>
      <c r="I203" s="348"/>
      <c r="J203" s="349"/>
      <c r="K203" s="133"/>
      <c r="L203" s="133"/>
      <c r="M203" s="133"/>
      <c r="N203" s="57"/>
      <c r="O203" s="133"/>
    </row>
    <row r="204" spans="1:15" ht="15" customHeight="1" x14ac:dyDescent="0.25">
      <c r="A204" s="219" t="str">
        <f t="array" ref="A204">IFERROR(INDEX(Mitigación!$C$3:C$49,MATCH(B204,Mitigación!$D$3:$D$49,0)),"")</f>
        <v/>
      </c>
      <c r="B204" s="136" t="s">
        <v>161</v>
      </c>
      <c r="C204" s="137" t="s">
        <v>178</v>
      </c>
      <c r="D204" s="552"/>
      <c r="E204" s="585"/>
      <c r="F204" s="586"/>
      <c r="G204" s="197">
        <v>140</v>
      </c>
      <c r="H204" s="347" t="s">
        <v>314</v>
      </c>
      <c r="I204" s="348"/>
      <c r="J204" s="349"/>
      <c r="K204" s="133"/>
      <c r="L204" s="133"/>
      <c r="M204" s="133"/>
      <c r="N204" s="57"/>
      <c r="O204" s="133"/>
    </row>
    <row r="205" spans="1:15" ht="15" customHeight="1" x14ac:dyDescent="0.25">
      <c r="A205" s="219" t="str">
        <f t="array" ref="A205">IFERROR(INDEX(Mitigación!$C$3:C$49,MATCH(B205,Mitigación!$D$3:$D$49,0)),"")</f>
        <v>Transporte</v>
      </c>
      <c r="B205" s="137" t="s">
        <v>122</v>
      </c>
      <c r="C205" s="137"/>
      <c r="D205" s="552"/>
      <c r="E205" s="585"/>
      <c r="F205" s="586"/>
      <c r="G205" s="197">
        <v>141</v>
      </c>
      <c r="H205" s="347" t="s">
        <v>315</v>
      </c>
      <c r="I205" s="348"/>
      <c r="J205" s="349"/>
      <c r="K205" s="133"/>
      <c r="L205" s="133"/>
      <c r="M205" s="133"/>
      <c r="N205" s="57"/>
      <c r="O205" s="133"/>
    </row>
    <row r="206" spans="1:15" ht="30" customHeight="1" x14ac:dyDescent="0.25">
      <c r="A206" s="219" t="s">
        <v>50</v>
      </c>
      <c r="B206" s="136" t="s">
        <v>161</v>
      </c>
      <c r="C206" s="137" t="s">
        <v>922</v>
      </c>
      <c r="D206" s="552"/>
      <c r="E206" s="585"/>
      <c r="F206" s="586"/>
      <c r="G206" s="197">
        <v>142</v>
      </c>
      <c r="H206" s="347" t="s">
        <v>316</v>
      </c>
      <c r="I206" s="348"/>
      <c r="J206" s="349"/>
      <c r="K206" s="133"/>
      <c r="L206" s="133"/>
      <c r="M206" s="133"/>
      <c r="N206" s="57"/>
      <c r="O206" s="133"/>
    </row>
    <row r="207" spans="1:15" ht="15" customHeight="1" x14ac:dyDescent="0.25">
      <c r="A207" s="219" t="s">
        <v>50</v>
      </c>
      <c r="B207" s="136" t="s">
        <v>161</v>
      </c>
      <c r="C207" s="137" t="s">
        <v>178</v>
      </c>
      <c r="D207" s="552"/>
      <c r="E207" s="585"/>
      <c r="F207" s="586"/>
      <c r="G207" s="197">
        <v>143</v>
      </c>
      <c r="H207" s="347" t="s">
        <v>317</v>
      </c>
      <c r="I207" s="348"/>
      <c r="J207" s="349"/>
      <c r="K207" s="133"/>
      <c r="L207" s="133"/>
      <c r="M207" s="133"/>
      <c r="N207" s="57"/>
      <c r="O207" s="133"/>
    </row>
    <row r="208" spans="1:15" ht="15" customHeight="1" x14ac:dyDescent="0.25">
      <c r="A208" s="219" t="s">
        <v>50</v>
      </c>
      <c r="B208" s="136" t="s">
        <v>161</v>
      </c>
      <c r="C208" s="137" t="s">
        <v>178</v>
      </c>
      <c r="D208" s="552"/>
      <c r="E208" s="587"/>
      <c r="F208" s="588"/>
      <c r="G208" s="197">
        <v>144</v>
      </c>
      <c r="H208" s="347" t="s">
        <v>318</v>
      </c>
      <c r="I208" s="348"/>
      <c r="J208" s="349"/>
      <c r="K208" s="133"/>
      <c r="L208" s="133"/>
      <c r="M208" s="133"/>
      <c r="N208" s="57"/>
      <c r="O208" s="133"/>
    </row>
    <row r="209" spans="1:15" ht="15" customHeight="1" x14ac:dyDescent="0.25">
      <c r="A209" s="219" t="str">
        <f t="array" ref="A209">IFERROR(INDEX(Mitigación!$C$3:C$49,MATCH(B209,Mitigación!$D$3:$D$49,0)),"")</f>
        <v>Transporte</v>
      </c>
      <c r="B209" s="136" t="s">
        <v>117</v>
      </c>
      <c r="C209" s="137"/>
      <c r="D209" s="552"/>
      <c r="E209" s="589" t="s">
        <v>319</v>
      </c>
      <c r="F209" s="590"/>
      <c r="G209" s="197">
        <v>145</v>
      </c>
      <c r="H209" s="347" t="s">
        <v>320</v>
      </c>
      <c r="I209" s="348"/>
      <c r="J209" s="349"/>
      <c r="K209" s="133"/>
      <c r="L209" s="133"/>
      <c r="M209" s="133"/>
      <c r="N209" s="57"/>
      <c r="O209" s="133"/>
    </row>
    <row r="210" spans="1:15" ht="15" customHeight="1" x14ac:dyDescent="0.25">
      <c r="A210" s="216" t="str">
        <f t="array" ref="A210">IFERROR(INDEX(Mitigación!$C$3:C$49,MATCH(B210,Mitigación!$D$3:$D$49,0)),"")</f>
        <v>Transporte</v>
      </c>
      <c r="B210" s="136" t="s">
        <v>117</v>
      </c>
      <c r="C210" s="137"/>
      <c r="D210" s="552"/>
      <c r="E210" s="591"/>
      <c r="F210" s="592"/>
      <c r="G210" s="350">
        <v>146</v>
      </c>
      <c r="H210" s="352" t="s">
        <v>321</v>
      </c>
      <c r="I210" s="353"/>
      <c r="J210" s="354"/>
      <c r="K210" s="133"/>
      <c r="L210" s="133"/>
      <c r="M210" s="133"/>
      <c r="N210" s="57"/>
      <c r="O210" s="133"/>
    </row>
    <row r="211" spans="1:15" x14ac:dyDescent="0.25">
      <c r="A211" s="218"/>
      <c r="B211" s="136" t="s">
        <v>119</v>
      </c>
      <c r="C211" s="137"/>
      <c r="D211" s="552"/>
      <c r="E211" s="591"/>
      <c r="F211" s="592"/>
      <c r="G211" s="351"/>
      <c r="H211" s="355"/>
      <c r="I211" s="356"/>
      <c r="J211" s="357"/>
      <c r="K211" s="133"/>
      <c r="L211" s="133"/>
      <c r="M211" s="133"/>
      <c r="N211" s="57"/>
      <c r="O211" s="133"/>
    </row>
    <row r="212" spans="1:15" ht="15" customHeight="1" x14ac:dyDescent="0.25">
      <c r="A212" s="219" t="str">
        <f t="array" ref="A212">IFERROR(INDEX(Mitigación!$C$3:C$49,MATCH(B212,Mitigación!$D$3:$D$49,0)),"")</f>
        <v>Transporte</v>
      </c>
      <c r="B212" s="137" t="s">
        <v>119</v>
      </c>
      <c r="C212" s="137"/>
      <c r="D212" s="552"/>
      <c r="E212" s="591"/>
      <c r="F212" s="592"/>
      <c r="G212" s="197">
        <v>147</v>
      </c>
      <c r="H212" s="347" t="s">
        <v>322</v>
      </c>
      <c r="I212" s="348"/>
      <c r="J212" s="349"/>
      <c r="K212" s="133"/>
      <c r="L212" s="133"/>
      <c r="M212" s="133"/>
      <c r="N212" s="57"/>
      <c r="O212" s="133"/>
    </row>
    <row r="213" spans="1:15" ht="15" customHeight="1" x14ac:dyDescent="0.25">
      <c r="A213" s="219" t="s">
        <v>50</v>
      </c>
      <c r="B213" s="136" t="s">
        <v>161</v>
      </c>
      <c r="C213" s="137" t="s">
        <v>178</v>
      </c>
      <c r="D213" s="552"/>
      <c r="E213" s="593"/>
      <c r="F213" s="594"/>
      <c r="G213" s="197">
        <v>148</v>
      </c>
      <c r="H213" s="347" t="s">
        <v>323</v>
      </c>
      <c r="I213" s="348"/>
      <c r="J213" s="349"/>
      <c r="K213" s="133"/>
      <c r="L213" s="133"/>
      <c r="M213" s="133"/>
      <c r="N213" s="57"/>
      <c r="O213" s="133"/>
    </row>
    <row r="214" spans="1:15" ht="15" customHeight="1" x14ac:dyDescent="0.25">
      <c r="A214" s="219" t="s">
        <v>50</v>
      </c>
      <c r="B214" s="136" t="s">
        <v>161</v>
      </c>
      <c r="C214" s="138" t="s">
        <v>182</v>
      </c>
      <c r="D214" s="552"/>
      <c r="E214" s="565" t="s">
        <v>324</v>
      </c>
      <c r="F214" s="566"/>
      <c r="G214" s="197">
        <v>149</v>
      </c>
      <c r="H214" s="347" t="s">
        <v>325</v>
      </c>
      <c r="I214" s="348"/>
      <c r="J214" s="349"/>
      <c r="K214" s="133"/>
      <c r="L214" s="133"/>
      <c r="M214" s="133"/>
      <c r="N214" s="57"/>
      <c r="O214" s="133"/>
    </row>
    <row r="215" spans="1:15" ht="15" customHeight="1" x14ac:dyDescent="0.25">
      <c r="A215" s="219" t="s">
        <v>16</v>
      </c>
      <c r="B215" s="137" t="s">
        <v>327</v>
      </c>
      <c r="C215" s="137"/>
      <c r="D215" s="552"/>
      <c r="E215" s="567"/>
      <c r="F215" s="568"/>
      <c r="G215" s="197">
        <v>150</v>
      </c>
      <c r="H215" s="347" t="s">
        <v>326</v>
      </c>
      <c r="I215" s="348"/>
      <c r="J215" s="349"/>
      <c r="K215" s="133"/>
      <c r="L215" s="133"/>
      <c r="M215" s="133"/>
      <c r="N215" s="57"/>
      <c r="O215" s="133"/>
    </row>
    <row r="216" spans="1:15" ht="15" customHeight="1" x14ac:dyDescent="0.25">
      <c r="A216" s="219" t="s">
        <v>50</v>
      </c>
      <c r="B216" s="136" t="s">
        <v>161</v>
      </c>
      <c r="C216" s="137" t="s">
        <v>178</v>
      </c>
      <c r="D216" s="552"/>
      <c r="E216" s="567"/>
      <c r="F216" s="568"/>
      <c r="G216" s="197">
        <v>151</v>
      </c>
      <c r="H216" s="347" t="s">
        <v>328</v>
      </c>
      <c r="I216" s="348"/>
      <c r="J216" s="349"/>
      <c r="K216" s="133"/>
      <c r="L216" s="133"/>
      <c r="M216" s="133"/>
      <c r="N216" s="57"/>
      <c r="O216" s="133"/>
    </row>
    <row r="217" spans="1:15" ht="15" customHeight="1" x14ac:dyDescent="0.25">
      <c r="A217" s="219" t="s">
        <v>50</v>
      </c>
      <c r="B217" s="136" t="s">
        <v>161</v>
      </c>
      <c r="C217" s="138" t="s">
        <v>182</v>
      </c>
      <c r="D217" s="552"/>
      <c r="E217" s="567"/>
      <c r="F217" s="568"/>
      <c r="G217" s="197">
        <v>152</v>
      </c>
      <c r="H217" s="347" t="s">
        <v>329</v>
      </c>
      <c r="I217" s="348"/>
      <c r="J217" s="349"/>
      <c r="K217" s="133"/>
      <c r="L217" s="133"/>
      <c r="M217" s="133"/>
      <c r="N217" s="57"/>
      <c r="O217" s="133"/>
    </row>
    <row r="218" spans="1:15" ht="15" customHeight="1" x14ac:dyDescent="0.25">
      <c r="A218" s="219" t="s">
        <v>50</v>
      </c>
      <c r="B218" s="136" t="s">
        <v>161</v>
      </c>
      <c r="C218" s="138" t="s">
        <v>182</v>
      </c>
      <c r="D218" s="553"/>
      <c r="E218" s="569"/>
      <c r="F218" s="570"/>
      <c r="G218" s="197">
        <v>153</v>
      </c>
      <c r="H218" s="347" t="s">
        <v>330</v>
      </c>
      <c r="I218" s="348"/>
      <c r="J218" s="349"/>
      <c r="K218" s="133"/>
      <c r="L218" s="133"/>
      <c r="M218" s="133"/>
      <c r="N218" s="57"/>
      <c r="O218" s="133"/>
    </row>
    <row r="219" spans="1:15" ht="15" customHeight="1" x14ac:dyDescent="0.25">
      <c r="A219" s="219" t="str">
        <f t="array" ref="A219">IFERROR(INDEX(Mitigación!$C$3:C$49,MATCH(B219,Mitigación!$D$3:$D$49,0)),"")</f>
        <v>Construcción</v>
      </c>
      <c r="B219" s="137" t="s">
        <v>80</v>
      </c>
      <c r="C219" s="137"/>
      <c r="D219" s="554" t="s">
        <v>331</v>
      </c>
      <c r="E219" s="571" t="s">
        <v>332</v>
      </c>
      <c r="F219" s="572"/>
      <c r="G219" s="341">
        <v>154</v>
      </c>
      <c r="H219" s="332" t="s">
        <v>333</v>
      </c>
      <c r="I219" s="333"/>
      <c r="J219" s="334"/>
      <c r="K219" s="133"/>
      <c r="L219" s="133"/>
      <c r="M219" s="133"/>
      <c r="N219" s="57"/>
      <c r="O219" s="133"/>
    </row>
    <row r="220" spans="1:15" x14ac:dyDescent="0.25">
      <c r="A220" s="219" t="str">
        <f t="array" ref="A220">IFERROR(INDEX(Mitigación!$C$3:C$49,MATCH(B220,Mitigación!$D$3:$D$49,0)),"")</f>
        <v>Construcción</v>
      </c>
      <c r="B220" s="137" t="s">
        <v>82</v>
      </c>
      <c r="C220" s="137"/>
      <c r="D220" s="555"/>
      <c r="E220" s="573"/>
      <c r="F220" s="574"/>
      <c r="G220" s="342"/>
      <c r="H220" s="335"/>
      <c r="I220" s="336"/>
      <c r="J220" s="337"/>
      <c r="K220" s="133"/>
      <c r="L220" s="133"/>
      <c r="M220" s="133"/>
      <c r="N220" s="57"/>
      <c r="O220" s="133"/>
    </row>
    <row r="221" spans="1:15" x14ac:dyDescent="0.25">
      <c r="A221" s="219" t="str">
        <f t="array" ref="A221">IFERROR(INDEX(Mitigación!$C$3:C$49,MATCH(B221,Mitigación!$D$3:$D$49,0)),"")</f>
        <v>Construcción</v>
      </c>
      <c r="B221" s="137" t="s">
        <v>85</v>
      </c>
      <c r="C221" s="137"/>
      <c r="D221" s="555"/>
      <c r="E221" s="573"/>
      <c r="F221" s="574"/>
      <c r="G221" s="343"/>
      <c r="H221" s="338"/>
      <c r="I221" s="339"/>
      <c r="J221" s="340"/>
      <c r="K221" s="133"/>
      <c r="L221" s="133"/>
      <c r="M221" s="133"/>
      <c r="N221" s="57"/>
      <c r="O221" s="133"/>
    </row>
    <row r="222" spans="1:15" ht="15" customHeight="1" x14ac:dyDescent="0.25">
      <c r="A222" s="219" t="str">
        <f t="array" ref="A222">IFERROR(INDEX(Mitigación!$C$3:C$49,MATCH(B222,Mitigación!$D$3:$D$49,0)),"")</f>
        <v>Construcción</v>
      </c>
      <c r="B222" s="137" t="s">
        <v>80</v>
      </c>
      <c r="C222" s="137"/>
      <c r="D222" s="555"/>
      <c r="E222" s="573"/>
      <c r="F222" s="574"/>
      <c r="G222" s="341">
        <v>155</v>
      </c>
      <c r="H222" s="332" t="s">
        <v>334</v>
      </c>
      <c r="I222" s="333"/>
      <c r="J222" s="334"/>
      <c r="K222" s="133"/>
      <c r="L222" s="133"/>
      <c r="M222" s="133"/>
      <c r="N222" s="57"/>
      <c r="O222" s="133"/>
    </row>
    <row r="223" spans="1:15" x14ac:dyDescent="0.25">
      <c r="A223" s="219" t="str">
        <f t="array" ref="A223">IFERROR(INDEX(Mitigación!$C$3:C$49,MATCH(B223,Mitigación!$D$3:$D$49,0)),"")</f>
        <v>Construcción</v>
      </c>
      <c r="B223" s="137" t="s">
        <v>82</v>
      </c>
      <c r="C223" s="137"/>
      <c r="D223" s="555"/>
      <c r="E223" s="573"/>
      <c r="F223" s="574"/>
      <c r="G223" s="342"/>
      <c r="H223" s="335"/>
      <c r="I223" s="336"/>
      <c r="J223" s="337"/>
      <c r="K223" s="133"/>
      <c r="L223" s="133"/>
      <c r="M223" s="133"/>
      <c r="N223" s="57"/>
      <c r="O223" s="133"/>
    </row>
    <row r="224" spans="1:15" x14ac:dyDescent="0.25">
      <c r="A224" s="219" t="str">
        <f t="array" ref="A224">IFERROR(INDEX(Mitigación!$C$3:C$49,MATCH(B224,Mitigación!$D$3:$D$49,0)),"")</f>
        <v>Construcción</v>
      </c>
      <c r="B224" s="137" t="s">
        <v>85</v>
      </c>
      <c r="C224" s="137"/>
      <c r="D224" s="555"/>
      <c r="E224" s="573"/>
      <c r="F224" s="574"/>
      <c r="G224" s="343"/>
      <c r="H224" s="338"/>
      <c r="I224" s="339"/>
      <c r="J224" s="340"/>
      <c r="K224" s="133"/>
      <c r="L224" s="133"/>
      <c r="M224" s="133"/>
      <c r="N224" s="57"/>
      <c r="O224" s="133"/>
    </row>
    <row r="225" spans="1:15" ht="15" customHeight="1" x14ac:dyDescent="0.25">
      <c r="A225" s="219" t="str">
        <f t="array" ref="A225">IFERROR(INDEX(Mitigación!$C$3:C$49,MATCH(B225,Mitigación!$D$3:$D$49,0)),"")</f>
        <v>Construcción</v>
      </c>
      <c r="B225" s="137" t="s">
        <v>80</v>
      </c>
      <c r="C225" s="137"/>
      <c r="D225" s="555"/>
      <c r="E225" s="573"/>
      <c r="F225" s="574"/>
      <c r="G225" s="341">
        <v>156</v>
      </c>
      <c r="H225" s="332" t="s">
        <v>335</v>
      </c>
      <c r="I225" s="333"/>
      <c r="J225" s="334"/>
      <c r="K225" s="133"/>
      <c r="L225" s="133"/>
      <c r="M225" s="133"/>
      <c r="N225" s="57"/>
      <c r="O225" s="133"/>
    </row>
    <row r="226" spans="1:15" x14ac:dyDescent="0.25">
      <c r="A226" s="219" t="str">
        <f t="array" ref="A226">IFERROR(INDEX(Mitigación!$C$3:C$49,MATCH(B226,Mitigación!$D$3:$D$49,0)),"")</f>
        <v>Construcción</v>
      </c>
      <c r="B226" s="137" t="s">
        <v>82</v>
      </c>
      <c r="C226" s="137"/>
      <c r="D226" s="555"/>
      <c r="E226" s="573"/>
      <c r="F226" s="574"/>
      <c r="G226" s="342"/>
      <c r="H226" s="335"/>
      <c r="I226" s="336"/>
      <c r="J226" s="337"/>
      <c r="K226" s="133"/>
      <c r="L226" s="133"/>
      <c r="M226" s="133"/>
      <c r="N226" s="57"/>
      <c r="O226" s="133"/>
    </row>
    <row r="227" spans="1:15" x14ac:dyDescent="0.25">
      <c r="A227" s="219" t="str">
        <f t="array" ref="A227">IFERROR(INDEX(Mitigación!$C$3:C$49,MATCH(B227,Mitigación!$D$3:$D$49,0)),"")</f>
        <v>Construcción</v>
      </c>
      <c r="B227" s="137" t="s">
        <v>85</v>
      </c>
      <c r="C227" s="137"/>
      <c r="D227" s="555"/>
      <c r="E227" s="575"/>
      <c r="F227" s="576"/>
      <c r="G227" s="343"/>
      <c r="H227" s="338"/>
      <c r="I227" s="339"/>
      <c r="J227" s="340"/>
      <c r="K227" s="133"/>
      <c r="L227" s="133"/>
      <c r="M227" s="133"/>
      <c r="N227" s="57"/>
      <c r="O227" s="133"/>
    </row>
    <row r="228" spans="1:15" ht="30" customHeight="1" x14ac:dyDescent="0.25">
      <c r="A228" s="219" t="s">
        <v>50</v>
      </c>
      <c r="B228" s="136" t="s">
        <v>161</v>
      </c>
      <c r="C228" s="137" t="s">
        <v>922</v>
      </c>
      <c r="D228" s="556"/>
      <c r="E228" s="577" t="s">
        <v>336</v>
      </c>
      <c r="F228" s="578"/>
      <c r="G228" s="198">
        <v>157</v>
      </c>
      <c r="H228" s="344" t="s">
        <v>337</v>
      </c>
      <c r="I228" s="345"/>
      <c r="J228" s="346"/>
      <c r="K228" s="133"/>
      <c r="L228" s="133"/>
      <c r="M228" s="133"/>
      <c r="N228" s="57"/>
      <c r="O228" s="133"/>
    </row>
    <row r="229" spans="1:15" ht="15" customHeight="1" x14ac:dyDescent="0.25">
      <c r="A229" s="219" t="s">
        <v>50</v>
      </c>
      <c r="B229" s="136" t="s">
        <v>161</v>
      </c>
      <c r="C229" s="137" t="s">
        <v>341</v>
      </c>
      <c r="D229" s="557" t="s">
        <v>338</v>
      </c>
      <c r="E229" s="579" t="s">
        <v>339</v>
      </c>
      <c r="F229" s="580"/>
      <c r="G229" s="199">
        <v>158</v>
      </c>
      <c r="H229" s="329" t="s">
        <v>340</v>
      </c>
      <c r="I229" s="330"/>
      <c r="J229" s="331"/>
      <c r="K229" s="133"/>
      <c r="L229" s="133"/>
      <c r="M229" s="133"/>
      <c r="N229" s="57"/>
      <c r="O229" s="133"/>
    </row>
    <row r="230" spans="1:15" ht="15" customHeight="1" x14ac:dyDescent="0.25">
      <c r="A230" s="219" t="s">
        <v>50</v>
      </c>
      <c r="B230" s="136" t="s">
        <v>161</v>
      </c>
      <c r="C230" s="137" t="s">
        <v>341</v>
      </c>
      <c r="D230" s="558"/>
      <c r="E230" s="581"/>
      <c r="F230" s="582"/>
      <c r="G230" s="199">
        <v>159</v>
      </c>
      <c r="H230" s="329" t="s">
        <v>342</v>
      </c>
      <c r="I230" s="330"/>
      <c r="J230" s="331"/>
      <c r="K230" s="133"/>
      <c r="L230" s="133"/>
      <c r="M230" s="133"/>
      <c r="N230" s="57"/>
      <c r="O230" s="133"/>
    </row>
    <row r="231" spans="1:15" ht="15" customHeight="1" x14ac:dyDescent="0.25">
      <c r="A231" s="219" t="s">
        <v>50</v>
      </c>
      <c r="B231" s="136" t="s">
        <v>161</v>
      </c>
      <c r="C231" s="137" t="s">
        <v>341</v>
      </c>
      <c r="D231" s="559"/>
      <c r="E231" s="529" t="s">
        <v>343</v>
      </c>
      <c r="F231" s="530"/>
      <c r="G231" s="199">
        <v>160</v>
      </c>
      <c r="H231" s="329" t="s">
        <v>344</v>
      </c>
      <c r="I231" s="330"/>
      <c r="J231" s="331"/>
      <c r="K231" s="133"/>
      <c r="L231" s="133"/>
      <c r="M231" s="133"/>
      <c r="N231" s="57"/>
      <c r="O231" s="133"/>
    </row>
    <row r="232" spans="1:15" ht="15" customHeight="1" x14ac:dyDescent="0.25">
      <c r="A232" s="219" t="s">
        <v>50</v>
      </c>
      <c r="B232" s="136" t="s">
        <v>161</v>
      </c>
      <c r="C232" s="137" t="s">
        <v>341</v>
      </c>
      <c r="D232" s="560" t="s">
        <v>345</v>
      </c>
      <c r="E232" s="531" t="s">
        <v>346</v>
      </c>
      <c r="F232" s="532"/>
      <c r="G232" s="200">
        <v>161</v>
      </c>
      <c r="H232" s="329" t="s">
        <v>347</v>
      </c>
      <c r="I232" s="330"/>
      <c r="J232" s="331"/>
      <c r="K232" s="133"/>
      <c r="L232" s="133"/>
      <c r="M232" s="133"/>
      <c r="N232" s="57"/>
      <c r="O232" s="133"/>
    </row>
    <row r="233" spans="1:15" ht="15" customHeight="1" x14ac:dyDescent="0.25">
      <c r="A233" s="219" t="s">
        <v>50</v>
      </c>
      <c r="B233" s="136" t="s">
        <v>161</v>
      </c>
      <c r="C233" s="137" t="s">
        <v>341</v>
      </c>
      <c r="D233" s="561"/>
      <c r="E233" s="533"/>
      <c r="F233" s="534"/>
      <c r="G233" s="200">
        <v>162</v>
      </c>
      <c r="H233" s="329" t="s">
        <v>348</v>
      </c>
      <c r="I233" s="330"/>
      <c r="J233" s="331"/>
      <c r="K233" s="133"/>
      <c r="L233" s="133"/>
      <c r="M233" s="133"/>
      <c r="N233" s="57"/>
      <c r="O233" s="133"/>
    </row>
    <row r="234" spans="1:15" ht="15" customHeight="1" x14ac:dyDescent="0.25">
      <c r="A234" s="219" t="s">
        <v>50</v>
      </c>
      <c r="B234" s="136" t="s">
        <v>161</v>
      </c>
      <c r="C234" s="137" t="s">
        <v>341</v>
      </c>
      <c r="D234" s="562"/>
      <c r="E234" s="535" t="s">
        <v>349</v>
      </c>
      <c r="F234" s="536"/>
      <c r="G234" s="200">
        <v>163</v>
      </c>
      <c r="H234" s="329" t="s">
        <v>350</v>
      </c>
      <c r="I234" s="330"/>
      <c r="J234" s="331"/>
      <c r="K234" s="133"/>
      <c r="L234" s="133"/>
      <c r="M234" s="133"/>
      <c r="N234" s="57"/>
      <c r="O234" s="133"/>
    </row>
    <row r="235" spans="1:15" ht="15" customHeight="1" x14ac:dyDescent="0.25">
      <c r="A235" s="219" t="str">
        <f t="array" ref="A235">IFERROR(INDEX(Mitigación!$C$3:C$49,MATCH(B235,Mitigación!$D$3:$D$49,0)),"")</f>
        <v>Manufactura</v>
      </c>
      <c r="B235" s="136" t="s">
        <v>131</v>
      </c>
      <c r="C235" s="137"/>
      <c r="D235" s="396" t="s">
        <v>351</v>
      </c>
      <c r="E235" s="523" t="s">
        <v>352</v>
      </c>
      <c r="F235" s="524"/>
      <c r="G235" s="296">
        <v>164</v>
      </c>
      <c r="H235" s="320" t="s">
        <v>353</v>
      </c>
      <c r="I235" s="321"/>
      <c r="J235" s="322"/>
      <c r="K235" s="133"/>
      <c r="L235" s="133"/>
      <c r="M235" s="133"/>
      <c r="N235" s="57"/>
      <c r="O235" s="133"/>
    </row>
    <row r="236" spans="1:15" x14ac:dyDescent="0.25">
      <c r="A236" s="219" t="s">
        <v>50</v>
      </c>
      <c r="B236" s="136" t="s">
        <v>133</v>
      </c>
      <c r="C236" s="137"/>
      <c r="D236" s="397"/>
      <c r="E236" s="525"/>
      <c r="F236" s="526"/>
      <c r="G236" s="319"/>
      <c r="H236" s="323"/>
      <c r="I236" s="324"/>
      <c r="J236" s="325"/>
      <c r="K236" s="133"/>
      <c r="L236" s="133"/>
      <c r="M236" s="133"/>
      <c r="N236" s="57"/>
      <c r="O236" s="133"/>
    </row>
    <row r="237" spans="1:15" x14ac:dyDescent="0.25">
      <c r="A237" s="219" t="str">
        <f t="array" ref="A237">IFERROR(INDEX(Mitigación!$C$3:C$49,MATCH(B237,Mitigación!$D$3:$D$49,0)),"")</f>
        <v>Manufactura</v>
      </c>
      <c r="B237" s="136" t="s">
        <v>135</v>
      </c>
      <c r="C237" s="137"/>
      <c r="D237" s="397"/>
      <c r="E237" s="525"/>
      <c r="F237" s="526"/>
      <c r="G237" s="319"/>
      <c r="H237" s="323"/>
      <c r="I237" s="324"/>
      <c r="J237" s="325"/>
      <c r="K237" s="133"/>
      <c r="L237" s="133"/>
      <c r="M237" s="133"/>
      <c r="N237" s="57"/>
      <c r="O237" s="133"/>
    </row>
    <row r="238" spans="1:15" x14ac:dyDescent="0.25">
      <c r="A238" s="219" t="str">
        <f t="array" ref="A238">IFERROR(INDEX(Mitigación!$C$3:C$49,MATCH(B238,Mitigación!$D$3:$D$49,0)),"")</f>
        <v>Manufactura</v>
      </c>
      <c r="B238" s="136" t="s">
        <v>137</v>
      </c>
      <c r="C238" s="137"/>
      <c r="D238" s="397"/>
      <c r="E238" s="525"/>
      <c r="F238" s="526"/>
      <c r="G238" s="319"/>
      <c r="H238" s="323"/>
      <c r="I238" s="324"/>
      <c r="J238" s="325"/>
      <c r="K238" s="133"/>
      <c r="L238" s="133"/>
      <c r="M238" s="133"/>
      <c r="N238" s="57"/>
      <c r="O238" s="133"/>
    </row>
    <row r="239" spans="1:15" x14ac:dyDescent="0.25">
      <c r="A239" s="219" t="str">
        <f t="array" ref="A239">IFERROR(INDEX(Mitigación!$C$3:C$49,MATCH(B239,Mitigación!$D$3:$D$49,0)),"")</f>
        <v>Manufactura</v>
      </c>
      <c r="B239" s="136" t="s">
        <v>139</v>
      </c>
      <c r="C239" s="137"/>
      <c r="D239" s="397"/>
      <c r="E239" s="525"/>
      <c r="F239" s="526"/>
      <c r="G239" s="319"/>
      <c r="H239" s="323"/>
      <c r="I239" s="324"/>
      <c r="J239" s="325"/>
      <c r="K239" s="133"/>
      <c r="L239" s="133"/>
      <c r="M239" s="133"/>
      <c r="N239" s="57"/>
      <c r="O239" s="133"/>
    </row>
    <row r="240" spans="1:15" x14ac:dyDescent="0.25">
      <c r="A240" s="219" t="str">
        <f t="array" ref="A240">IFERROR(INDEX(Mitigación!$C$3:C$49,MATCH(B240,Mitigación!$D$3:$D$49,0)),"")</f>
        <v>Manufactura</v>
      </c>
      <c r="B240" s="136" t="s">
        <v>141</v>
      </c>
      <c r="C240" s="137"/>
      <c r="D240" s="397"/>
      <c r="E240" s="525"/>
      <c r="F240" s="526"/>
      <c r="G240" s="319"/>
      <c r="H240" s="323"/>
      <c r="I240" s="324"/>
      <c r="J240" s="325"/>
      <c r="K240" s="133"/>
      <c r="L240" s="133"/>
      <c r="M240" s="133"/>
      <c r="N240" s="57"/>
      <c r="O240" s="133"/>
    </row>
    <row r="241" spans="1:15" x14ac:dyDescent="0.25">
      <c r="A241" s="219" t="str">
        <f t="array" ref="A241">IFERROR(INDEX(Mitigación!$C$3:C$49,MATCH(B241,Mitigación!$D$3:$D$49,0)),"")</f>
        <v>Manufactura</v>
      </c>
      <c r="B241" s="136" t="s">
        <v>143</v>
      </c>
      <c r="C241" s="137"/>
      <c r="D241" s="397"/>
      <c r="E241" s="525"/>
      <c r="F241" s="526"/>
      <c r="G241" s="319"/>
      <c r="H241" s="323"/>
      <c r="I241" s="324"/>
      <c r="J241" s="325"/>
      <c r="K241" s="133"/>
      <c r="L241" s="133"/>
      <c r="M241" s="133"/>
      <c r="N241" s="57"/>
      <c r="O241" s="133"/>
    </row>
    <row r="242" spans="1:15" x14ac:dyDescent="0.25">
      <c r="A242" s="219" t="str">
        <f t="array" ref="A242">IFERROR(INDEX(Mitigación!$C$3:C$49,MATCH(B242,Mitigación!$D$3:$D$49,0)),"")</f>
        <v>Manufactura</v>
      </c>
      <c r="B242" s="136" t="s">
        <v>144</v>
      </c>
      <c r="C242" s="137"/>
      <c r="D242" s="397"/>
      <c r="E242" s="525"/>
      <c r="F242" s="526"/>
      <c r="G242" s="297"/>
      <c r="H242" s="326"/>
      <c r="I242" s="327"/>
      <c r="J242" s="328"/>
      <c r="K242" s="133"/>
      <c r="L242" s="133"/>
      <c r="M242" s="133"/>
      <c r="N242" s="57"/>
      <c r="O242" s="133"/>
    </row>
    <row r="243" spans="1:15" ht="15" customHeight="1" x14ac:dyDescent="0.25">
      <c r="A243" s="219" t="str">
        <f t="array" ref="A243">IFERROR(INDEX(Mitigación!$C$3:C$49,MATCH(B243,Mitigación!$D$3:$D$49,0)),"")</f>
        <v>Energía</v>
      </c>
      <c r="B243" s="136" t="s">
        <v>73</v>
      </c>
      <c r="C243" s="137"/>
      <c r="D243" s="397"/>
      <c r="E243" s="525"/>
      <c r="F243" s="526"/>
      <c r="G243" s="296">
        <v>165</v>
      </c>
      <c r="H243" s="320" t="s">
        <v>354</v>
      </c>
      <c r="I243" s="321"/>
      <c r="J243" s="322"/>
      <c r="K243" s="133"/>
      <c r="L243" s="133"/>
      <c r="M243" s="133"/>
      <c r="N243" s="57"/>
      <c r="O243" s="133"/>
    </row>
    <row r="244" spans="1:15" x14ac:dyDescent="0.25">
      <c r="A244" s="219" t="str">
        <f t="array" ref="A244">IFERROR(INDEX(Mitigación!$C$3:C$49,MATCH(B244,Mitigación!$D$3:$D$49,0)),"")</f>
        <v>Energía</v>
      </c>
      <c r="B244" s="136" t="s">
        <v>76</v>
      </c>
      <c r="C244" s="137"/>
      <c r="D244" s="397"/>
      <c r="E244" s="525"/>
      <c r="F244" s="526"/>
      <c r="G244" s="319"/>
      <c r="H244" s="323"/>
      <c r="I244" s="324"/>
      <c r="J244" s="325"/>
      <c r="K244" s="133"/>
      <c r="L244" s="133"/>
      <c r="M244" s="133"/>
      <c r="N244" s="57"/>
      <c r="O244" s="133"/>
    </row>
    <row r="245" spans="1:15" x14ac:dyDescent="0.25">
      <c r="A245" s="219" t="str">
        <f t="array" ref="A245">IFERROR(INDEX(Mitigación!$C$3:C$49,MATCH(B245,Mitigación!$D$3:$D$49,0)),"")</f>
        <v>Energía</v>
      </c>
      <c r="B245" s="136" t="s">
        <v>662</v>
      </c>
      <c r="C245" s="137"/>
      <c r="D245" s="397"/>
      <c r="E245" s="525"/>
      <c r="F245" s="526"/>
      <c r="G245" s="297"/>
      <c r="H245" s="326"/>
      <c r="I245" s="327"/>
      <c r="J245" s="328"/>
      <c r="K245" s="133"/>
      <c r="L245" s="133"/>
      <c r="M245" s="133"/>
      <c r="N245" s="57"/>
      <c r="O245" s="133"/>
    </row>
    <row r="246" spans="1:15" ht="45" customHeight="1" x14ac:dyDescent="0.25">
      <c r="A246" s="219" t="str">
        <f t="array" ref="A246">IFERROR(INDEX(Mitigación!$C$3:C$49,MATCH(B246,Mitigación!$D$3:$D$49,0)),"")</f>
        <v>Energía</v>
      </c>
      <c r="B246" s="136" t="s">
        <v>658</v>
      </c>
      <c r="C246" s="137" t="s">
        <v>356</v>
      </c>
      <c r="D246" s="397"/>
      <c r="E246" s="525"/>
      <c r="F246" s="526"/>
      <c r="G246" s="201">
        <v>166</v>
      </c>
      <c r="H246" s="316" t="s">
        <v>355</v>
      </c>
      <c r="I246" s="317"/>
      <c r="J246" s="318"/>
      <c r="K246" s="133"/>
      <c r="L246" s="133"/>
      <c r="M246" s="133"/>
      <c r="N246" s="57"/>
      <c r="O246" s="133"/>
    </row>
    <row r="247" spans="1:15" ht="45" customHeight="1" x14ac:dyDescent="0.25">
      <c r="A247" s="219" t="s">
        <v>18</v>
      </c>
      <c r="B247" s="137" t="s">
        <v>358</v>
      </c>
      <c r="C247" s="137" t="s">
        <v>356</v>
      </c>
      <c r="D247" s="397"/>
      <c r="E247" s="525"/>
      <c r="F247" s="526"/>
      <c r="G247" s="201">
        <v>167</v>
      </c>
      <c r="H247" s="316" t="s">
        <v>357</v>
      </c>
      <c r="I247" s="317"/>
      <c r="J247" s="318"/>
      <c r="K247" s="133"/>
      <c r="L247" s="133"/>
      <c r="M247" s="133"/>
      <c r="N247" s="57"/>
      <c r="O247" s="133"/>
    </row>
    <row r="248" spans="1:15" ht="45" customHeight="1" x14ac:dyDescent="0.25">
      <c r="A248" s="219" t="s">
        <v>18</v>
      </c>
      <c r="B248" s="137" t="s">
        <v>358</v>
      </c>
      <c r="C248" s="137" t="s">
        <v>356</v>
      </c>
      <c r="D248" s="397"/>
      <c r="E248" s="525"/>
      <c r="F248" s="526"/>
      <c r="G248" s="201">
        <v>168</v>
      </c>
      <c r="H248" s="316" t="s">
        <v>359</v>
      </c>
      <c r="I248" s="317"/>
      <c r="J248" s="318"/>
      <c r="K248" s="133"/>
      <c r="L248" s="133"/>
      <c r="M248" s="133"/>
      <c r="N248" s="57"/>
      <c r="O248" s="133"/>
    </row>
    <row r="249" spans="1:15" ht="15" customHeight="1" x14ac:dyDescent="0.25">
      <c r="A249" s="219" t="s">
        <v>50</v>
      </c>
      <c r="B249" s="136" t="s">
        <v>161</v>
      </c>
      <c r="C249" s="138" t="s">
        <v>182</v>
      </c>
      <c r="D249" s="397"/>
      <c r="E249" s="525"/>
      <c r="F249" s="526"/>
      <c r="G249" s="201">
        <v>169</v>
      </c>
      <c r="H249" s="316" t="s">
        <v>360</v>
      </c>
      <c r="I249" s="317"/>
      <c r="J249" s="318"/>
      <c r="K249" s="133"/>
      <c r="L249" s="133"/>
      <c r="M249" s="133"/>
      <c r="N249" s="57"/>
      <c r="O249" s="133"/>
    </row>
    <row r="250" spans="1:15" ht="15" customHeight="1" x14ac:dyDescent="0.25">
      <c r="A250" s="219" t="s">
        <v>50</v>
      </c>
      <c r="B250" s="136" t="s">
        <v>161</v>
      </c>
      <c r="C250" s="137" t="s">
        <v>178</v>
      </c>
      <c r="D250" s="397"/>
      <c r="E250" s="525"/>
      <c r="F250" s="526"/>
      <c r="G250" s="201">
        <v>170</v>
      </c>
      <c r="H250" s="316" t="s">
        <v>361</v>
      </c>
      <c r="I250" s="317"/>
      <c r="J250" s="318"/>
      <c r="K250" s="133"/>
      <c r="L250" s="133"/>
      <c r="M250" s="133"/>
      <c r="N250" s="57"/>
      <c r="O250" s="133"/>
    </row>
    <row r="251" spans="1:15" ht="15" customHeight="1" x14ac:dyDescent="0.25">
      <c r="A251" s="219" t="str">
        <f t="array" ref="A251">IFERROR(INDEX(Mitigación!$C$3:C$49,MATCH(B251,Mitigación!$D$3:$D$49,0)),"")</f>
        <v>Manufactura</v>
      </c>
      <c r="B251" s="136" t="s">
        <v>131</v>
      </c>
      <c r="C251" s="137"/>
      <c r="D251" s="397"/>
      <c r="E251" s="525"/>
      <c r="F251" s="526"/>
      <c r="G251" s="296">
        <v>171</v>
      </c>
      <c r="H251" s="320" t="s">
        <v>362</v>
      </c>
      <c r="I251" s="321"/>
      <c r="J251" s="322"/>
      <c r="K251" s="133"/>
      <c r="L251" s="133"/>
      <c r="M251" s="133"/>
      <c r="N251" s="57"/>
      <c r="O251" s="133"/>
    </row>
    <row r="252" spans="1:15" x14ac:dyDescent="0.25">
      <c r="A252" s="219" t="s">
        <v>50</v>
      </c>
      <c r="B252" s="136" t="s">
        <v>133</v>
      </c>
      <c r="C252" s="137"/>
      <c r="D252" s="397"/>
      <c r="E252" s="525"/>
      <c r="F252" s="526"/>
      <c r="G252" s="319"/>
      <c r="H252" s="323"/>
      <c r="I252" s="324"/>
      <c r="J252" s="325"/>
      <c r="K252" s="133"/>
      <c r="L252" s="133"/>
      <c r="M252" s="133"/>
      <c r="N252" s="57"/>
      <c r="O252" s="133"/>
    </row>
    <row r="253" spans="1:15" x14ac:dyDescent="0.25">
      <c r="A253" s="219" t="str">
        <f t="array" ref="A253">IFERROR(INDEX(Mitigación!$C$3:C$49,MATCH(B253,Mitigación!$D$3:$D$49,0)),"")</f>
        <v>Manufactura</v>
      </c>
      <c r="B253" s="136" t="s">
        <v>135</v>
      </c>
      <c r="C253" s="137"/>
      <c r="D253" s="397"/>
      <c r="E253" s="525"/>
      <c r="F253" s="526"/>
      <c r="G253" s="319"/>
      <c r="H253" s="323"/>
      <c r="I253" s="324"/>
      <c r="J253" s="325"/>
      <c r="K253" s="133"/>
      <c r="L253" s="133"/>
      <c r="M253" s="133"/>
      <c r="N253" s="57"/>
      <c r="O253" s="133"/>
    </row>
    <row r="254" spans="1:15" x14ac:dyDescent="0.25">
      <c r="A254" s="219" t="str">
        <f t="array" ref="A254">IFERROR(INDEX(Mitigación!$C$3:C$49,MATCH(B254,Mitigación!$D$3:$D$49,0)),"")</f>
        <v>Manufactura</v>
      </c>
      <c r="B254" s="136" t="s">
        <v>137</v>
      </c>
      <c r="C254" s="137"/>
      <c r="D254" s="397"/>
      <c r="E254" s="525"/>
      <c r="F254" s="526"/>
      <c r="G254" s="319"/>
      <c r="H254" s="323"/>
      <c r="I254" s="324"/>
      <c r="J254" s="325"/>
      <c r="K254" s="133"/>
      <c r="L254" s="133"/>
      <c r="M254" s="133"/>
      <c r="N254" s="57"/>
      <c r="O254" s="133"/>
    </row>
    <row r="255" spans="1:15" x14ac:dyDescent="0.25">
      <c r="A255" s="219" t="str">
        <f t="array" ref="A255">IFERROR(INDEX(Mitigación!$C$3:C$49,MATCH(B255,Mitigación!$D$3:$D$49,0)),"")</f>
        <v>Manufactura</v>
      </c>
      <c r="B255" s="136" t="s">
        <v>139</v>
      </c>
      <c r="C255" s="137"/>
      <c r="D255" s="397"/>
      <c r="E255" s="525"/>
      <c r="F255" s="526"/>
      <c r="G255" s="319"/>
      <c r="H255" s="323"/>
      <c r="I255" s="324"/>
      <c r="J255" s="325"/>
      <c r="K255" s="133"/>
      <c r="L255" s="133"/>
      <c r="M255" s="133"/>
      <c r="N255" s="57"/>
      <c r="O255" s="133"/>
    </row>
    <row r="256" spans="1:15" x14ac:dyDescent="0.25">
      <c r="A256" s="219" t="str">
        <f t="array" ref="A256">IFERROR(INDEX(Mitigación!$C$3:C$49,MATCH(B256,Mitigación!$D$3:$D$49,0)),"")</f>
        <v>Manufactura</v>
      </c>
      <c r="B256" s="136" t="s">
        <v>141</v>
      </c>
      <c r="C256" s="137"/>
      <c r="D256" s="397"/>
      <c r="E256" s="525"/>
      <c r="F256" s="526"/>
      <c r="G256" s="319"/>
      <c r="H256" s="323"/>
      <c r="I256" s="324"/>
      <c r="J256" s="325"/>
      <c r="K256" s="133"/>
      <c r="L256" s="133"/>
      <c r="M256" s="133"/>
      <c r="N256" s="57"/>
      <c r="O256" s="133"/>
    </row>
    <row r="257" spans="1:15" x14ac:dyDescent="0.25">
      <c r="A257" s="219" t="str">
        <f t="array" ref="A257">IFERROR(INDEX(Mitigación!$C$3:C$49,MATCH(B257,Mitigación!$D$3:$D$49,0)),"")</f>
        <v>Manufactura</v>
      </c>
      <c r="B257" s="136" t="s">
        <v>143</v>
      </c>
      <c r="C257" s="137"/>
      <c r="D257" s="397"/>
      <c r="E257" s="525"/>
      <c r="F257" s="526"/>
      <c r="G257" s="319"/>
      <c r="H257" s="323"/>
      <c r="I257" s="324"/>
      <c r="J257" s="325"/>
      <c r="K257" s="133"/>
      <c r="L257" s="133"/>
      <c r="M257" s="133"/>
      <c r="N257" s="57"/>
      <c r="O257" s="133"/>
    </row>
    <row r="258" spans="1:15" x14ac:dyDescent="0.25">
      <c r="A258" s="219" t="str">
        <f t="array" ref="A258">IFERROR(INDEX(Mitigación!$C$3:C$49,MATCH(B258,Mitigación!$D$3:$D$49,0)),"")</f>
        <v>Manufactura</v>
      </c>
      <c r="B258" s="136" t="s">
        <v>144</v>
      </c>
      <c r="C258" s="137"/>
      <c r="D258" s="397"/>
      <c r="E258" s="525"/>
      <c r="F258" s="526"/>
      <c r="G258" s="297"/>
      <c r="H258" s="326"/>
      <c r="I258" s="327"/>
      <c r="J258" s="328"/>
      <c r="K258" s="133"/>
      <c r="L258" s="133"/>
      <c r="M258" s="133"/>
      <c r="N258" s="57"/>
      <c r="O258" s="133"/>
    </row>
    <row r="259" spans="1:15" ht="15" customHeight="1" x14ac:dyDescent="0.25">
      <c r="A259" s="219" t="str">
        <f t="array" ref="A259">IFERROR(INDEX(Mitigación!$C$3:C$49,MATCH(B259,Mitigación!$D$3:$D$49,0)),"")</f>
        <v>Manufactura</v>
      </c>
      <c r="B259" s="136" t="s">
        <v>131</v>
      </c>
      <c r="C259" s="137"/>
      <c r="D259" s="397"/>
      <c r="E259" s="525"/>
      <c r="F259" s="526"/>
      <c r="G259" s="296">
        <v>172</v>
      </c>
      <c r="H259" s="320" t="s">
        <v>363</v>
      </c>
      <c r="I259" s="321"/>
      <c r="J259" s="322"/>
      <c r="K259" s="133"/>
      <c r="L259" s="133"/>
      <c r="M259" s="133"/>
      <c r="N259" s="57"/>
      <c r="O259" s="133"/>
    </row>
    <row r="260" spans="1:15" x14ac:dyDescent="0.25">
      <c r="A260" s="219" t="s">
        <v>50</v>
      </c>
      <c r="B260" s="136" t="s">
        <v>133</v>
      </c>
      <c r="C260" s="137"/>
      <c r="D260" s="397"/>
      <c r="E260" s="525"/>
      <c r="F260" s="526"/>
      <c r="G260" s="319"/>
      <c r="H260" s="323"/>
      <c r="I260" s="324"/>
      <c r="J260" s="325"/>
      <c r="K260" s="133"/>
      <c r="L260" s="133"/>
      <c r="M260" s="133"/>
      <c r="N260" s="57"/>
      <c r="O260" s="133"/>
    </row>
    <row r="261" spans="1:15" x14ac:dyDescent="0.25">
      <c r="A261" s="219" t="str">
        <f t="array" ref="A261">IFERROR(INDEX(Mitigación!$C$3:C$49,MATCH(B261,Mitigación!$D$3:$D$49,0)),"")</f>
        <v>Manufactura</v>
      </c>
      <c r="B261" s="136" t="s">
        <v>135</v>
      </c>
      <c r="C261" s="137"/>
      <c r="D261" s="397"/>
      <c r="E261" s="525"/>
      <c r="F261" s="526"/>
      <c r="G261" s="319"/>
      <c r="H261" s="323"/>
      <c r="I261" s="324"/>
      <c r="J261" s="325"/>
      <c r="K261" s="133"/>
      <c r="L261" s="133"/>
      <c r="M261" s="133"/>
      <c r="N261" s="57"/>
      <c r="O261" s="133"/>
    </row>
    <row r="262" spans="1:15" x14ac:dyDescent="0.25">
      <c r="A262" s="219" t="str">
        <f t="array" ref="A262">IFERROR(INDEX(Mitigación!$C$3:C$49,MATCH(B262,Mitigación!$D$3:$D$49,0)),"")</f>
        <v>Manufactura</v>
      </c>
      <c r="B262" s="136" t="s">
        <v>137</v>
      </c>
      <c r="C262" s="137"/>
      <c r="D262" s="397"/>
      <c r="E262" s="525"/>
      <c r="F262" s="526"/>
      <c r="G262" s="319"/>
      <c r="H262" s="323"/>
      <c r="I262" s="324"/>
      <c r="J262" s="325"/>
      <c r="K262" s="133"/>
      <c r="L262" s="133"/>
      <c r="M262" s="133"/>
      <c r="N262" s="57"/>
      <c r="O262" s="133"/>
    </row>
    <row r="263" spans="1:15" x14ac:dyDescent="0.25">
      <c r="A263" s="219" t="str">
        <f t="array" ref="A263">IFERROR(INDEX(Mitigación!$C$3:C$49,MATCH(B263,Mitigación!$D$3:$D$49,0)),"")</f>
        <v>Manufactura</v>
      </c>
      <c r="B263" s="136" t="s">
        <v>139</v>
      </c>
      <c r="C263" s="137"/>
      <c r="D263" s="397"/>
      <c r="E263" s="525"/>
      <c r="F263" s="526"/>
      <c r="G263" s="319"/>
      <c r="H263" s="323"/>
      <c r="I263" s="324"/>
      <c r="J263" s="325"/>
      <c r="K263" s="133"/>
      <c r="L263" s="133"/>
      <c r="M263" s="133"/>
      <c r="N263" s="57"/>
      <c r="O263" s="133"/>
    </row>
    <row r="264" spans="1:15" x14ac:dyDescent="0.25">
      <c r="A264" s="219" t="str">
        <f t="array" ref="A264">IFERROR(INDEX(Mitigación!$C$3:C$49,MATCH(B264,Mitigación!$D$3:$D$49,0)),"")</f>
        <v>Manufactura</v>
      </c>
      <c r="B264" s="136" t="s">
        <v>141</v>
      </c>
      <c r="C264" s="137"/>
      <c r="D264" s="397"/>
      <c r="E264" s="525"/>
      <c r="F264" s="526"/>
      <c r="G264" s="319"/>
      <c r="H264" s="323"/>
      <c r="I264" s="324"/>
      <c r="J264" s="325"/>
      <c r="K264" s="133"/>
      <c r="L264" s="133"/>
      <c r="M264" s="133"/>
      <c r="N264" s="57"/>
      <c r="O264" s="133"/>
    </row>
    <row r="265" spans="1:15" x14ac:dyDescent="0.25">
      <c r="A265" s="219" t="str">
        <f t="array" ref="A265">IFERROR(INDEX(Mitigación!$C$3:C$49,MATCH(B265,Mitigación!$D$3:$D$49,0)),"")</f>
        <v>Manufactura</v>
      </c>
      <c r="B265" s="136" t="s">
        <v>143</v>
      </c>
      <c r="C265" s="137"/>
      <c r="D265" s="397"/>
      <c r="E265" s="525"/>
      <c r="F265" s="526"/>
      <c r="G265" s="319"/>
      <c r="H265" s="323"/>
      <c r="I265" s="324"/>
      <c r="J265" s="325"/>
      <c r="K265" s="133"/>
      <c r="L265" s="133"/>
      <c r="M265" s="133"/>
      <c r="N265" s="57"/>
      <c r="O265" s="133"/>
    </row>
    <row r="266" spans="1:15" x14ac:dyDescent="0.25">
      <c r="A266" s="219" t="str">
        <f t="array" ref="A266">IFERROR(INDEX(Mitigación!$C$3:C$49,MATCH(B266,Mitigación!$D$3:$D$49,0)),"")</f>
        <v>Manufactura</v>
      </c>
      <c r="B266" s="136" t="s">
        <v>144</v>
      </c>
      <c r="C266" s="137"/>
      <c r="D266" s="397"/>
      <c r="E266" s="525"/>
      <c r="F266" s="526"/>
      <c r="G266" s="297"/>
      <c r="H266" s="326"/>
      <c r="I266" s="327"/>
      <c r="J266" s="328"/>
      <c r="K266" s="133"/>
      <c r="L266" s="133"/>
      <c r="M266" s="133"/>
      <c r="N266" s="57"/>
      <c r="O266" s="133"/>
    </row>
    <row r="267" spans="1:15" ht="45" customHeight="1" x14ac:dyDescent="0.25">
      <c r="A267" s="219" t="s">
        <v>18</v>
      </c>
      <c r="B267" s="136" t="s">
        <v>365</v>
      </c>
      <c r="C267" s="137" t="s">
        <v>356</v>
      </c>
      <c r="D267" s="397"/>
      <c r="E267" s="525"/>
      <c r="F267" s="526"/>
      <c r="G267" s="201">
        <v>173</v>
      </c>
      <c r="H267" s="316" t="s">
        <v>364</v>
      </c>
      <c r="I267" s="317"/>
      <c r="J267" s="318"/>
      <c r="K267" s="133"/>
      <c r="L267" s="133"/>
      <c r="M267" s="133"/>
      <c r="N267" s="57"/>
      <c r="O267" s="133"/>
    </row>
    <row r="268" spans="1:15" ht="30" customHeight="1" x14ac:dyDescent="0.25">
      <c r="A268" s="219" t="s">
        <v>14</v>
      </c>
      <c r="B268" s="136" t="s">
        <v>367</v>
      </c>
      <c r="C268" s="137" t="s">
        <v>368</v>
      </c>
      <c r="D268" s="397"/>
      <c r="E268" s="527"/>
      <c r="F268" s="528"/>
      <c r="G268" s="201">
        <v>174</v>
      </c>
      <c r="H268" s="316" t="s">
        <v>366</v>
      </c>
      <c r="I268" s="317"/>
      <c r="J268" s="318"/>
      <c r="K268" s="133"/>
      <c r="L268" s="133"/>
      <c r="M268" s="133"/>
      <c r="N268" s="57"/>
      <c r="O268" s="133"/>
    </row>
    <row r="269" spans="1:15" ht="15" customHeight="1" x14ac:dyDescent="0.25">
      <c r="A269" s="219" t="str">
        <f t="array" ref="A269">IFERROR(INDEX(Mitigación!$C$3:C$49,MATCH(B269,Mitigación!$D$3:$D$49,0)),"")</f>
        <v>Manufactura</v>
      </c>
      <c r="B269" s="136" t="s">
        <v>135</v>
      </c>
      <c r="C269" s="137"/>
      <c r="D269" s="397"/>
      <c r="E269" s="515" t="s">
        <v>369</v>
      </c>
      <c r="F269" s="516"/>
      <c r="G269" s="201">
        <v>175</v>
      </c>
      <c r="H269" s="316" t="s">
        <v>370</v>
      </c>
      <c r="I269" s="317"/>
      <c r="J269" s="318"/>
      <c r="K269" s="133"/>
      <c r="L269" s="133"/>
      <c r="M269" s="133"/>
      <c r="N269" s="57"/>
      <c r="O269" s="133"/>
    </row>
    <row r="270" spans="1:15" ht="15" customHeight="1" x14ac:dyDescent="0.25">
      <c r="A270" s="219" t="str">
        <f t="array" ref="A270">IFERROR(INDEX(Mitigación!$C$3:C$49,MATCH(B270,Mitigación!$D$3:$D$49,0)),"")</f>
        <v>Manufactura</v>
      </c>
      <c r="B270" s="136" t="s">
        <v>135</v>
      </c>
      <c r="C270" s="137"/>
      <c r="D270" s="397"/>
      <c r="E270" s="517"/>
      <c r="F270" s="518"/>
      <c r="G270" s="201">
        <v>176</v>
      </c>
      <c r="H270" s="316" t="s">
        <v>371</v>
      </c>
      <c r="I270" s="317"/>
      <c r="J270" s="318"/>
      <c r="K270" s="133"/>
      <c r="L270" s="133"/>
      <c r="M270" s="133"/>
      <c r="N270" s="57"/>
      <c r="O270" s="133"/>
    </row>
    <row r="271" spans="1:15" ht="15" customHeight="1" x14ac:dyDescent="0.25">
      <c r="A271" s="219" t="str">
        <f t="array" ref="A271">IFERROR(INDEX(Mitigación!$C$3:C$49,MATCH(B271,Mitigación!$D$3:$D$49,0)),"")</f>
        <v>Manufactura</v>
      </c>
      <c r="B271" s="136" t="s">
        <v>135</v>
      </c>
      <c r="C271" s="137"/>
      <c r="D271" s="397"/>
      <c r="E271" s="517"/>
      <c r="F271" s="518"/>
      <c r="G271" s="201">
        <v>177</v>
      </c>
      <c r="H271" s="316" t="s">
        <v>372</v>
      </c>
      <c r="I271" s="317"/>
      <c r="J271" s="318"/>
      <c r="K271" s="133"/>
      <c r="L271" s="133"/>
      <c r="M271" s="133"/>
      <c r="N271" s="57"/>
      <c r="O271" s="133"/>
    </row>
    <row r="272" spans="1:15" ht="15" customHeight="1" x14ac:dyDescent="0.25">
      <c r="A272" s="219" t="str">
        <f t="array" ref="A272">IFERROR(INDEX(Mitigación!$C$3:C$49,MATCH(B272,Mitigación!$D$3:$D$49,0)),"")</f>
        <v>Manufactura</v>
      </c>
      <c r="B272" s="136" t="s">
        <v>135</v>
      </c>
      <c r="C272" s="137"/>
      <c r="D272" s="397"/>
      <c r="E272" s="517"/>
      <c r="F272" s="518"/>
      <c r="G272" s="201">
        <v>178</v>
      </c>
      <c r="H272" s="316" t="s">
        <v>373</v>
      </c>
      <c r="I272" s="317"/>
      <c r="J272" s="318"/>
      <c r="K272" s="133"/>
      <c r="L272" s="133"/>
      <c r="M272" s="133"/>
      <c r="N272" s="57"/>
      <c r="O272" s="133"/>
    </row>
    <row r="273" spans="1:15" ht="15" customHeight="1" x14ac:dyDescent="0.25">
      <c r="A273" s="219" t="str">
        <f t="array" ref="A273">IFERROR(INDEX(Mitigación!$C$3:C$49,MATCH(B273,Mitigación!$D$3:$D$49,0)),"")</f>
        <v>Manufactura</v>
      </c>
      <c r="B273" s="136" t="s">
        <v>135</v>
      </c>
      <c r="C273" s="137"/>
      <c r="D273" s="397"/>
      <c r="E273" s="517"/>
      <c r="F273" s="518"/>
      <c r="G273" s="201">
        <v>179</v>
      </c>
      <c r="H273" s="316" t="s">
        <v>374</v>
      </c>
      <c r="I273" s="317"/>
      <c r="J273" s="318"/>
      <c r="K273" s="133"/>
      <c r="L273" s="133"/>
      <c r="M273" s="133"/>
      <c r="N273" s="57"/>
      <c r="O273" s="133"/>
    </row>
    <row r="274" spans="1:15" ht="15" customHeight="1" x14ac:dyDescent="0.25">
      <c r="A274" s="219" t="str">
        <f t="array" ref="A274">IFERROR(INDEX(Mitigación!$C$3:C$49,MATCH(B274,Mitigación!$D$3:$D$49,0)),"")</f>
        <v>Manufactura</v>
      </c>
      <c r="B274" s="136" t="s">
        <v>135</v>
      </c>
      <c r="C274" s="137"/>
      <c r="D274" s="397"/>
      <c r="E274" s="519"/>
      <c r="F274" s="520"/>
      <c r="G274" s="201">
        <v>180</v>
      </c>
      <c r="H274" s="316" t="s">
        <v>375</v>
      </c>
      <c r="I274" s="317"/>
      <c r="J274" s="318"/>
      <c r="K274" s="133"/>
      <c r="L274" s="133"/>
      <c r="M274" s="133"/>
      <c r="N274" s="57"/>
      <c r="O274" s="133"/>
    </row>
    <row r="275" spans="1:15" ht="15" customHeight="1" x14ac:dyDescent="0.25">
      <c r="A275" s="219" t="s">
        <v>50</v>
      </c>
      <c r="B275" s="136" t="s">
        <v>161</v>
      </c>
      <c r="C275" s="137"/>
      <c r="D275" s="397"/>
      <c r="E275" s="521" t="s">
        <v>376</v>
      </c>
      <c r="F275" s="522"/>
      <c r="G275" s="201">
        <v>181</v>
      </c>
      <c r="H275" s="316" t="s">
        <v>377</v>
      </c>
      <c r="I275" s="317"/>
      <c r="J275" s="318"/>
      <c r="K275" s="133"/>
      <c r="L275" s="133"/>
      <c r="M275" s="133"/>
      <c r="N275" s="57"/>
      <c r="O275" s="133"/>
    </row>
    <row r="276" spans="1:15" ht="15" customHeight="1" x14ac:dyDescent="0.25">
      <c r="A276" s="219" t="str">
        <f t="array" ref="A276">IFERROR(INDEX(Mitigación!$C$3:C$49,MATCH(B276,Mitigación!$D$3:$D$49,0)),"")</f>
        <v>Manufactura</v>
      </c>
      <c r="B276" s="137" t="s">
        <v>139</v>
      </c>
      <c r="C276" s="137"/>
      <c r="D276" s="397"/>
      <c r="E276" s="515" t="s">
        <v>378</v>
      </c>
      <c r="F276" s="516"/>
      <c r="G276" s="201">
        <v>182</v>
      </c>
      <c r="H276" s="316" t="s">
        <v>379</v>
      </c>
      <c r="I276" s="317"/>
      <c r="J276" s="318"/>
      <c r="K276" s="133"/>
      <c r="L276" s="133"/>
      <c r="M276" s="133"/>
      <c r="N276" s="57"/>
      <c r="O276" s="133"/>
    </row>
    <row r="277" spans="1:15" ht="15" customHeight="1" x14ac:dyDescent="0.25">
      <c r="A277" s="219" t="str">
        <f t="array" ref="A277">IFERROR(INDEX(Mitigación!$C$3:C$49,MATCH(B277,Mitigación!$D$3:$D$49,0)),"")</f>
        <v>Manufactura</v>
      </c>
      <c r="B277" s="137" t="s">
        <v>139</v>
      </c>
      <c r="C277" s="137"/>
      <c r="D277" s="397"/>
      <c r="E277" s="517"/>
      <c r="F277" s="518"/>
      <c r="G277" s="201">
        <v>183</v>
      </c>
      <c r="H277" s="316" t="s">
        <v>380</v>
      </c>
      <c r="I277" s="317"/>
      <c r="J277" s="318"/>
      <c r="K277" s="133"/>
      <c r="L277" s="133"/>
      <c r="M277" s="133"/>
      <c r="N277" s="57"/>
      <c r="O277" s="133"/>
    </row>
    <row r="278" spans="1:15" ht="15" customHeight="1" x14ac:dyDescent="0.25">
      <c r="A278" s="219" t="str">
        <f t="array" ref="A278">IFERROR(INDEX(Mitigación!$C$3:C$49,MATCH(B278,Mitigación!$D$3:$D$49,0)),"")</f>
        <v>Manufactura</v>
      </c>
      <c r="B278" s="137" t="s">
        <v>139</v>
      </c>
      <c r="C278" s="137"/>
      <c r="D278" s="397"/>
      <c r="E278" s="517"/>
      <c r="F278" s="518"/>
      <c r="G278" s="201">
        <v>184</v>
      </c>
      <c r="H278" s="316" t="s">
        <v>381</v>
      </c>
      <c r="I278" s="317"/>
      <c r="J278" s="318"/>
      <c r="K278" s="133"/>
      <c r="L278" s="133"/>
      <c r="M278" s="133"/>
      <c r="N278" s="57"/>
      <c r="O278" s="133"/>
    </row>
    <row r="279" spans="1:15" ht="15" customHeight="1" x14ac:dyDescent="0.25">
      <c r="A279" s="219" t="str">
        <f t="array" ref="A279">IFERROR(INDEX(Mitigación!$C$3:C$49,MATCH(B279,Mitigación!$D$3:$D$49,0)),"")</f>
        <v>Manufactura</v>
      </c>
      <c r="B279" s="137" t="s">
        <v>139</v>
      </c>
      <c r="C279" s="137"/>
      <c r="D279" s="397"/>
      <c r="E279" s="517"/>
      <c r="F279" s="518"/>
      <c r="G279" s="201">
        <v>185</v>
      </c>
      <c r="H279" s="316" t="s">
        <v>382</v>
      </c>
      <c r="I279" s="317"/>
      <c r="J279" s="318"/>
      <c r="K279" s="133"/>
      <c r="L279" s="133"/>
      <c r="M279" s="133"/>
      <c r="N279" s="57"/>
      <c r="O279" s="133"/>
    </row>
    <row r="280" spans="1:15" ht="15" customHeight="1" x14ac:dyDescent="0.25">
      <c r="A280" s="219" t="s">
        <v>50</v>
      </c>
      <c r="B280" s="136" t="s">
        <v>161</v>
      </c>
      <c r="C280" s="137" t="s">
        <v>178</v>
      </c>
      <c r="D280" s="397"/>
      <c r="E280" s="517"/>
      <c r="F280" s="518"/>
      <c r="G280" s="201">
        <v>186</v>
      </c>
      <c r="H280" s="316" t="s">
        <v>383</v>
      </c>
      <c r="I280" s="317"/>
      <c r="J280" s="318"/>
      <c r="K280" s="133"/>
      <c r="L280" s="133"/>
      <c r="M280" s="133"/>
      <c r="N280" s="57"/>
      <c r="O280" s="133"/>
    </row>
    <row r="281" spans="1:15" ht="15" customHeight="1" x14ac:dyDescent="0.25">
      <c r="A281" s="219" t="s">
        <v>50</v>
      </c>
      <c r="B281" s="136" t="s">
        <v>161</v>
      </c>
      <c r="C281" s="137" t="s">
        <v>178</v>
      </c>
      <c r="D281" s="397"/>
      <c r="E281" s="517"/>
      <c r="F281" s="518"/>
      <c r="G281" s="201">
        <v>187</v>
      </c>
      <c r="H281" s="316" t="s">
        <v>384</v>
      </c>
      <c r="I281" s="317"/>
      <c r="J281" s="318"/>
      <c r="K281" s="133"/>
      <c r="L281" s="133"/>
      <c r="M281" s="133"/>
      <c r="N281" s="57"/>
      <c r="O281" s="133"/>
    </row>
    <row r="282" spans="1:15" ht="15" customHeight="1" x14ac:dyDescent="0.25">
      <c r="A282" s="219" t="str">
        <f t="array" ref="A282">IFERROR(INDEX(Mitigación!$C$3:C$49,MATCH(B282,Mitigación!$D$3:$D$49,0)),"")</f>
        <v>Manufactura</v>
      </c>
      <c r="B282" s="137" t="s">
        <v>139</v>
      </c>
      <c r="C282" s="137"/>
      <c r="D282" s="397"/>
      <c r="E282" s="519"/>
      <c r="F282" s="520"/>
      <c r="G282" s="201">
        <v>188</v>
      </c>
      <c r="H282" s="316" t="s">
        <v>385</v>
      </c>
      <c r="I282" s="317"/>
      <c r="J282" s="318"/>
      <c r="K282" s="133"/>
      <c r="L282" s="133"/>
      <c r="M282" s="133"/>
      <c r="N282" s="57"/>
      <c r="O282" s="133"/>
    </row>
    <row r="283" spans="1:15" ht="15" customHeight="1" x14ac:dyDescent="0.25">
      <c r="A283" s="219" t="s">
        <v>50</v>
      </c>
      <c r="B283" s="136" t="s">
        <v>161</v>
      </c>
      <c r="C283" s="137"/>
      <c r="D283" s="397"/>
      <c r="E283" s="537" t="s">
        <v>386</v>
      </c>
      <c r="F283" s="538"/>
      <c r="G283" s="201">
        <v>189</v>
      </c>
      <c r="H283" s="316" t="s">
        <v>387</v>
      </c>
      <c r="I283" s="317"/>
      <c r="J283" s="318"/>
      <c r="K283" s="133"/>
      <c r="L283" s="133"/>
      <c r="M283" s="133"/>
      <c r="N283" s="57"/>
      <c r="O283" s="133"/>
    </row>
    <row r="284" spans="1:15" ht="15" customHeight="1" x14ac:dyDescent="0.25">
      <c r="A284" s="219" t="s">
        <v>50</v>
      </c>
      <c r="B284" s="136" t="s">
        <v>161</v>
      </c>
      <c r="C284" s="137"/>
      <c r="D284" s="397"/>
      <c r="E284" s="539"/>
      <c r="F284" s="540"/>
      <c r="G284" s="201">
        <v>190</v>
      </c>
      <c r="H284" s="316" t="s">
        <v>388</v>
      </c>
      <c r="I284" s="317"/>
      <c r="J284" s="318"/>
      <c r="K284" s="133"/>
      <c r="L284" s="133"/>
      <c r="M284" s="133"/>
      <c r="N284" s="57"/>
      <c r="O284" s="133"/>
    </row>
    <row r="285" spans="1:15" ht="15" customHeight="1" x14ac:dyDescent="0.25">
      <c r="A285" s="219" t="s">
        <v>50</v>
      </c>
      <c r="B285" s="136" t="s">
        <v>161</v>
      </c>
      <c r="C285" s="137"/>
      <c r="D285" s="397"/>
      <c r="E285" s="541" t="s">
        <v>389</v>
      </c>
      <c r="F285" s="542"/>
      <c r="G285" s="201">
        <v>191</v>
      </c>
      <c r="H285" s="316" t="s">
        <v>390</v>
      </c>
      <c r="I285" s="317"/>
      <c r="J285" s="318"/>
      <c r="K285" s="133"/>
      <c r="L285" s="133"/>
      <c r="M285" s="133"/>
      <c r="N285" s="57"/>
      <c r="O285" s="133"/>
    </row>
    <row r="286" spans="1:15" ht="15" customHeight="1" x14ac:dyDescent="0.25">
      <c r="A286" s="219" t="str">
        <f t="array" ref="A286">IFERROR(INDEX(Mitigación!$C$3:C$49,MATCH(B286,Mitigación!$D$3:$D$49,0)),"")</f>
        <v>Manufactura</v>
      </c>
      <c r="B286" s="137" t="s">
        <v>144</v>
      </c>
      <c r="C286" s="137"/>
      <c r="D286" s="397"/>
      <c r="E286" s="543"/>
      <c r="F286" s="544"/>
      <c r="G286" s="201">
        <v>192</v>
      </c>
      <c r="H286" s="316" t="s">
        <v>391</v>
      </c>
      <c r="I286" s="317"/>
      <c r="J286" s="318"/>
      <c r="K286" s="133"/>
      <c r="L286" s="133"/>
      <c r="M286" s="133"/>
      <c r="N286" s="57"/>
      <c r="O286" s="133"/>
    </row>
    <row r="287" spans="1:15" ht="30" customHeight="1" x14ac:dyDescent="0.25">
      <c r="A287" s="219" t="s">
        <v>50</v>
      </c>
      <c r="B287" s="136" t="s">
        <v>161</v>
      </c>
      <c r="C287" s="137" t="s">
        <v>922</v>
      </c>
      <c r="D287" s="397"/>
      <c r="E287" s="545" t="s">
        <v>392</v>
      </c>
      <c r="F287" s="546"/>
      <c r="G287" s="201">
        <v>193</v>
      </c>
      <c r="H287" s="316" t="s">
        <v>393</v>
      </c>
      <c r="I287" s="317"/>
      <c r="J287" s="318"/>
      <c r="K287" s="133"/>
      <c r="L287" s="133"/>
      <c r="M287" s="133"/>
      <c r="N287" s="57"/>
      <c r="O287" s="133"/>
    </row>
    <row r="288" spans="1:15" ht="30" customHeight="1" x14ac:dyDescent="0.25">
      <c r="A288" s="219" t="s">
        <v>50</v>
      </c>
      <c r="B288" s="136" t="s">
        <v>161</v>
      </c>
      <c r="C288" s="137" t="s">
        <v>922</v>
      </c>
      <c r="D288" s="397"/>
      <c r="E288" s="547"/>
      <c r="F288" s="548"/>
      <c r="G288" s="201">
        <v>194</v>
      </c>
      <c r="H288" s="316" t="s">
        <v>394</v>
      </c>
      <c r="I288" s="317"/>
      <c r="J288" s="318"/>
      <c r="K288" s="133"/>
      <c r="L288" s="133"/>
      <c r="M288" s="133"/>
      <c r="N288" s="57"/>
      <c r="O288" s="133"/>
    </row>
    <row r="289" spans="1:15" ht="30" customHeight="1" x14ac:dyDescent="0.25">
      <c r="A289" s="219" t="s">
        <v>50</v>
      </c>
      <c r="B289" s="136" t="s">
        <v>161</v>
      </c>
      <c r="C289" s="137" t="s">
        <v>922</v>
      </c>
      <c r="D289" s="397"/>
      <c r="E289" s="547"/>
      <c r="F289" s="548"/>
      <c r="G289" s="296">
        <v>195</v>
      </c>
      <c r="H289" s="298" t="s">
        <v>395</v>
      </c>
      <c r="I289" s="299"/>
      <c r="J289" s="300"/>
      <c r="K289" s="133"/>
      <c r="L289" s="133"/>
      <c r="M289" s="133"/>
      <c r="N289" s="57"/>
      <c r="O289" s="133"/>
    </row>
    <row r="290" spans="1:15" ht="30" x14ac:dyDescent="0.25">
      <c r="A290" s="219" t="str">
        <f t="array" ref="A290">IFERROR(INDEX(Mitigación!$C$3:C$49,MATCH(B290,Mitigación!$D$3:$D$49,0)),"")</f>
        <v>Suministro y tratamiento de agua</v>
      </c>
      <c r="B290" s="137" t="s">
        <v>112</v>
      </c>
      <c r="C290" s="137"/>
      <c r="D290" s="398"/>
      <c r="E290" s="549"/>
      <c r="F290" s="550"/>
      <c r="G290" s="297"/>
      <c r="H290" s="301"/>
      <c r="I290" s="302"/>
      <c r="J290" s="303"/>
      <c r="K290" s="133"/>
      <c r="L290" s="133"/>
      <c r="M290" s="133"/>
      <c r="N290" s="57"/>
      <c r="O290" s="133"/>
    </row>
    <row r="291" spans="1:15" ht="30" customHeight="1" x14ac:dyDescent="0.25">
      <c r="A291" s="219" t="str">
        <f t="array" ref="A291">IFERROR(INDEX(Mitigación!$C$3:C$49,MATCH(B291,Mitigación!$D$3:$D$49,0)),"")</f>
        <v>Gestión de residuos y captura de emisiones</v>
      </c>
      <c r="B291" s="137" t="s">
        <v>91</v>
      </c>
      <c r="C291" s="137"/>
      <c r="D291" s="368" t="s">
        <v>396</v>
      </c>
      <c r="E291" s="371" t="s">
        <v>397</v>
      </c>
      <c r="F291" s="372"/>
      <c r="G291" s="202">
        <v>196</v>
      </c>
      <c r="H291" s="293" t="s">
        <v>398</v>
      </c>
      <c r="I291" s="294"/>
      <c r="J291" s="295"/>
      <c r="K291" s="133"/>
      <c r="L291" s="133"/>
      <c r="M291" s="133"/>
      <c r="N291" s="57"/>
      <c r="O291" s="133"/>
    </row>
    <row r="292" spans="1:15" ht="30" customHeight="1" x14ac:dyDescent="0.25">
      <c r="A292" s="219" t="str">
        <f t="array" ref="A292">IFERROR(INDEX(Mitigación!$C$3:C$49,MATCH(B292,Mitigación!$D$3:$D$49,0)),"")</f>
        <v>Gestión de residuos y captura de emisiones</v>
      </c>
      <c r="B292" s="137" t="s">
        <v>89</v>
      </c>
      <c r="C292" s="137"/>
      <c r="D292" s="369"/>
      <c r="E292" s="373"/>
      <c r="F292" s="374"/>
      <c r="G292" s="304">
        <v>197</v>
      </c>
      <c r="H292" s="307" t="s">
        <v>399</v>
      </c>
      <c r="I292" s="308"/>
      <c r="J292" s="309"/>
      <c r="K292" s="133"/>
      <c r="L292" s="133"/>
      <c r="M292" s="133"/>
      <c r="N292" s="57"/>
      <c r="O292" s="133"/>
    </row>
    <row r="293" spans="1:15" ht="30" x14ac:dyDescent="0.25">
      <c r="A293" s="219" t="str">
        <f t="array" ref="A293">IFERROR(INDEX(Mitigación!$C$3:C$49,MATCH(B293,Mitigación!$D$3:$D$49,0)),"")</f>
        <v>Gestión de residuos y captura de emisiones</v>
      </c>
      <c r="B293" s="137" t="s">
        <v>91</v>
      </c>
      <c r="C293" s="137"/>
      <c r="D293" s="369"/>
      <c r="E293" s="373"/>
      <c r="F293" s="374"/>
      <c r="G293" s="305"/>
      <c r="H293" s="310"/>
      <c r="I293" s="311"/>
      <c r="J293" s="312"/>
      <c r="K293" s="133"/>
      <c r="L293" s="133"/>
      <c r="M293" s="133"/>
      <c r="N293" s="57"/>
      <c r="O293" s="133"/>
    </row>
    <row r="294" spans="1:15" ht="30" x14ac:dyDescent="0.25">
      <c r="A294" s="219" t="str">
        <f t="array" ref="A294">IFERROR(INDEX(Mitigación!$C$3:C$49,MATCH(B294,Mitigación!$D$3:$D$49,0)),"")</f>
        <v>Gestión de residuos y captura de emisiones</v>
      </c>
      <c r="B294" s="137" t="s">
        <v>93</v>
      </c>
      <c r="C294" s="137"/>
      <c r="D294" s="369"/>
      <c r="E294" s="373"/>
      <c r="F294" s="374"/>
      <c r="G294" s="305"/>
      <c r="H294" s="310"/>
      <c r="I294" s="311"/>
      <c r="J294" s="312"/>
      <c r="K294" s="133"/>
      <c r="L294" s="133"/>
      <c r="M294" s="133"/>
      <c r="N294" s="57"/>
      <c r="O294" s="133"/>
    </row>
    <row r="295" spans="1:15" ht="30" x14ac:dyDescent="0.25">
      <c r="A295" s="219" t="str">
        <f t="array" ref="A295">IFERROR(INDEX(Mitigación!$C$3:C$49,MATCH(B295,Mitigación!$D$3:$D$49,0)),"")</f>
        <v>Gestión de residuos y captura de emisiones</v>
      </c>
      <c r="B295" s="137" t="s">
        <v>95</v>
      </c>
      <c r="C295" s="137"/>
      <c r="D295" s="369"/>
      <c r="E295" s="373"/>
      <c r="F295" s="374"/>
      <c r="G295" s="305"/>
      <c r="H295" s="310"/>
      <c r="I295" s="311"/>
      <c r="J295" s="312"/>
      <c r="K295" s="133"/>
      <c r="L295" s="133"/>
      <c r="M295" s="133"/>
      <c r="N295" s="57"/>
      <c r="O295" s="133"/>
    </row>
    <row r="296" spans="1:15" ht="30" x14ac:dyDescent="0.25">
      <c r="A296" s="219" t="str">
        <f t="array" ref="A296">IFERROR(INDEX(Mitigación!$C$3:C$49,MATCH(B296,Mitigación!$D$3:$D$49,0)),"")</f>
        <v>Gestión de residuos y captura de emisiones</v>
      </c>
      <c r="B296" s="137" t="s">
        <v>97</v>
      </c>
      <c r="C296" s="137"/>
      <c r="D296" s="369"/>
      <c r="E296" s="373"/>
      <c r="F296" s="374"/>
      <c r="G296" s="305"/>
      <c r="H296" s="310"/>
      <c r="I296" s="311"/>
      <c r="J296" s="312"/>
      <c r="K296" s="133"/>
      <c r="L296" s="133"/>
      <c r="M296" s="133"/>
      <c r="N296" s="57"/>
      <c r="O296" s="133"/>
    </row>
    <row r="297" spans="1:15" ht="30" x14ac:dyDescent="0.25">
      <c r="A297" s="219" t="str">
        <f t="array" ref="A297">IFERROR(INDEX(Mitigación!$C$3:C$49,MATCH(B297,Mitigación!$D$3:$D$49,0)),"")</f>
        <v>Gestión de residuos y captura de emisiones</v>
      </c>
      <c r="B297" s="137" t="s">
        <v>101</v>
      </c>
      <c r="C297" s="137"/>
      <c r="D297" s="369"/>
      <c r="E297" s="373"/>
      <c r="F297" s="374"/>
      <c r="G297" s="306"/>
      <c r="H297" s="313"/>
      <c r="I297" s="314"/>
      <c r="J297" s="315"/>
      <c r="K297" s="133"/>
      <c r="L297" s="133"/>
      <c r="M297" s="133"/>
      <c r="N297" s="57"/>
      <c r="O297" s="133"/>
    </row>
    <row r="298" spans="1:15" ht="15" customHeight="1" x14ac:dyDescent="0.25">
      <c r="A298" s="219" t="s">
        <v>50</v>
      </c>
      <c r="B298" s="136" t="s">
        <v>161</v>
      </c>
      <c r="C298" s="137" t="s">
        <v>178</v>
      </c>
      <c r="D298" s="369"/>
      <c r="E298" s="373"/>
      <c r="F298" s="374"/>
      <c r="G298" s="202">
        <v>198</v>
      </c>
      <c r="H298" s="293" t="s">
        <v>400</v>
      </c>
      <c r="I298" s="294"/>
      <c r="J298" s="295"/>
      <c r="K298" s="133"/>
      <c r="L298" s="133"/>
      <c r="M298" s="133"/>
      <c r="N298" s="57"/>
      <c r="O298" s="133"/>
    </row>
    <row r="299" spans="1:15" ht="30" customHeight="1" x14ac:dyDescent="0.25">
      <c r="A299" s="219" t="str">
        <f t="array" ref="A299">IFERROR(INDEX(Mitigación!$C$3:C$49,MATCH(B299,Mitigación!$D$3:$D$49,0)),"")</f>
        <v>Gestión de residuos y captura de emisiones</v>
      </c>
      <c r="B299" s="136" t="s">
        <v>101</v>
      </c>
      <c r="C299" s="137"/>
      <c r="D299" s="369"/>
      <c r="E299" s="373"/>
      <c r="F299" s="374"/>
      <c r="G299" s="202">
        <v>199</v>
      </c>
      <c r="H299" s="293" t="s">
        <v>401</v>
      </c>
      <c r="I299" s="294"/>
      <c r="J299" s="295"/>
      <c r="K299" s="133"/>
      <c r="L299" s="133"/>
      <c r="M299" s="133"/>
      <c r="N299" s="57"/>
      <c r="O299" s="133"/>
    </row>
    <row r="300" spans="1:15" ht="30" customHeight="1" x14ac:dyDescent="0.25">
      <c r="A300" s="219" t="s">
        <v>50</v>
      </c>
      <c r="B300" s="136" t="s">
        <v>161</v>
      </c>
      <c r="C300" s="138" t="s">
        <v>403</v>
      </c>
      <c r="D300" s="369"/>
      <c r="E300" s="373"/>
      <c r="F300" s="374"/>
      <c r="G300" s="202">
        <v>200</v>
      </c>
      <c r="H300" s="293" t="s">
        <v>402</v>
      </c>
      <c r="I300" s="294"/>
      <c r="J300" s="295"/>
      <c r="K300" s="133"/>
      <c r="L300" s="133"/>
      <c r="M300" s="133"/>
      <c r="N300" s="57"/>
      <c r="O300" s="133"/>
    </row>
    <row r="301" spans="1:15" ht="30" customHeight="1" x14ac:dyDescent="0.25">
      <c r="A301" s="219" t="str">
        <f t="array" ref="A301">IFERROR(INDEX(Mitigación!$C$3:C$49,MATCH(B301,Mitigación!$D$3:$D$49,0)),"")</f>
        <v>Gestión de residuos y captura de emisiones</v>
      </c>
      <c r="B301" s="137" t="s">
        <v>89</v>
      </c>
      <c r="C301" s="137"/>
      <c r="D301" s="369"/>
      <c r="E301" s="373"/>
      <c r="F301" s="374"/>
      <c r="G301" s="202">
        <v>201</v>
      </c>
      <c r="H301" s="293" t="s">
        <v>404</v>
      </c>
      <c r="I301" s="294"/>
      <c r="J301" s="295"/>
      <c r="K301" s="133"/>
      <c r="L301" s="133"/>
      <c r="M301" s="133"/>
      <c r="N301" s="57"/>
      <c r="O301" s="133"/>
    </row>
    <row r="302" spans="1:15" ht="30" customHeight="1" x14ac:dyDescent="0.25">
      <c r="A302" s="219" t="str">
        <f t="array" ref="A302">IFERROR(INDEX(Mitigación!$C$3:C$49,MATCH(B302,Mitigación!$D$3:$D$49,0)),"")</f>
        <v>Gestión de residuos y captura de emisiones</v>
      </c>
      <c r="B302" s="137" t="s">
        <v>89</v>
      </c>
      <c r="C302" s="137"/>
      <c r="D302" s="369"/>
      <c r="E302" s="373"/>
      <c r="F302" s="374"/>
      <c r="G302" s="202">
        <v>202</v>
      </c>
      <c r="H302" s="293" t="s">
        <v>405</v>
      </c>
      <c r="I302" s="294"/>
      <c r="J302" s="295"/>
      <c r="K302" s="133"/>
      <c r="L302" s="133"/>
      <c r="M302" s="133"/>
      <c r="N302" s="57"/>
      <c r="O302" s="133"/>
    </row>
    <row r="303" spans="1:15" ht="30" customHeight="1" x14ac:dyDescent="0.25">
      <c r="A303" s="219" t="str">
        <f t="array" ref="A303">IFERROR(INDEX(Mitigación!$C$3:C$49,MATCH(B303,Mitigación!$D$3:$D$49,0)),"")</f>
        <v>Gestión de residuos y captura de emisiones</v>
      </c>
      <c r="B303" s="136" t="s">
        <v>95</v>
      </c>
      <c r="C303" s="137"/>
      <c r="D303" s="369"/>
      <c r="E303" s="373"/>
      <c r="F303" s="374"/>
      <c r="G303" s="202">
        <v>203</v>
      </c>
      <c r="H303" s="293" t="s">
        <v>406</v>
      </c>
      <c r="I303" s="294"/>
      <c r="J303" s="295"/>
      <c r="K303" s="133"/>
      <c r="L303" s="133"/>
      <c r="M303" s="133"/>
      <c r="N303" s="57"/>
      <c r="O303" s="133"/>
    </row>
    <row r="304" spans="1:15" ht="30" customHeight="1" x14ac:dyDescent="0.25">
      <c r="A304" s="219" t="str">
        <f t="array" ref="A304">IFERROR(INDEX(Mitigación!$C$3:C$49,MATCH(B304,Mitigación!$D$3:$D$49,0)),"")</f>
        <v>Gestión de residuos y captura de emisiones</v>
      </c>
      <c r="B304" s="136" t="s">
        <v>95</v>
      </c>
      <c r="C304" s="137"/>
      <c r="D304" s="369"/>
      <c r="E304" s="373"/>
      <c r="F304" s="374"/>
      <c r="G304" s="202">
        <v>204</v>
      </c>
      <c r="H304" s="293" t="s">
        <v>407</v>
      </c>
      <c r="I304" s="294"/>
      <c r="J304" s="295"/>
      <c r="K304" s="133"/>
      <c r="L304" s="133"/>
      <c r="M304" s="133"/>
      <c r="N304" s="57"/>
      <c r="O304" s="133"/>
    </row>
    <row r="305" spans="1:15" ht="15" customHeight="1" x14ac:dyDescent="0.25">
      <c r="A305" s="219" t="s">
        <v>50</v>
      </c>
      <c r="B305" s="136" t="s">
        <v>161</v>
      </c>
      <c r="C305" s="137" t="s">
        <v>178</v>
      </c>
      <c r="D305" s="369"/>
      <c r="E305" s="373"/>
      <c r="F305" s="374"/>
      <c r="G305" s="202">
        <v>205</v>
      </c>
      <c r="H305" s="293" t="s">
        <v>408</v>
      </c>
      <c r="I305" s="294"/>
      <c r="J305" s="295"/>
      <c r="K305" s="133"/>
      <c r="L305" s="133"/>
      <c r="M305" s="133"/>
      <c r="N305" s="57"/>
      <c r="O305" s="133"/>
    </row>
    <row r="306" spans="1:15" ht="15" customHeight="1" x14ac:dyDescent="0.25">
      <c r="A306" s="219" t="s">
        <v>50</v>
      </c>
      <c r="B306" s="136" t="s">
        <v>161</v>
      </c>
      <c r="C306" s="137" t="s">
        <v>178</v>
      </c>
      <c r="D306" s="369"/>
      <c r="E306" s="373"/>
      <c r="F306" s="374"/>
      <c r="G306" s="202">
        <v>206</v>
      </c>
      <c r="H306" s="293" t="s">
        <v>409</v>
      </c>
      <c r="I306" s="294"/>
      <c r="J306" s="295"/>
      <c r="K306" s="133"/>
      <c r="L306" s="133"/>
      <c r="M306" s="133"/>
      <c r="N306" s="57"/>
      <c r="O306" s="133"/>
    </row>
    <row r="307" spans="1:15" ht="15" customHeight="1" x14ac:dyDescent="0.25">
      <c r="A307" s="219" t="s">
        <v>50</v>
      </c>
      <c r="B307" s="136" t="s">
        <v>161</v>
      </c>
      <c r="C307" s="137" t="s">
        <v>178</v>
      </c>
      <c r="D307" s="369"/>
      <c r="E307" s="373"/>
      <c r="F307" s="374"/>
      <c r="G307" s="202">
        <v>207</v>
      </c>
      <c r="H307" s="293" t="s">
        <v>410</v>
      </c>
      <c r="I307" s="294"/>
      <c r="J307" s="295"/>
      <c r="K307" s="133"/>
      <c r="L307" s="133"/>
      <c r="M307" s="133"/>
      <c r="N307" s="57"/>
      <c r="O307" s="133"/>
    </row>
    <row r="308" spans="1:15" ht="30" customHeight="1" x14ac:dyDescent="0.25">
      <c r="A308" s="219" t="str">
        <f>IFERROR(INDEX(Mitigación!$C$3:C$49,MATCH(B308,Mitigación!$D$3:$D$49,0)),"")</f>
        <v>Gestión de residuos y captura de emisiones</v>
      </c>
      <c r="B308" s="137" t="s">
        <v>89</v>
      </c>
      <c r="C308" s="137"/>
      <c r="D308" s="369"/>
      <c r="E308" s="373"/>
      <c r="F308" s="374"/>
      <c r="G308" s="202">
        <v>208</v>
      </c>
      <c r="H308" s="293" t="s">
        <v>411</v>
      </c>
      <c r="I308" s="294"/>
      <c r="J308" s="295"/>
      <c r="K308" s="133"/>
      <c r="L308" s="133"/>
      <c r="M308" s="133"/>
      <c r="N308" s="57"/>
      <c r="O308" s="133"/>
    </row>
    <row r="309" spans="1:15" ht="30" customHeight="1" x14ac:dyDescent="0.25">
      <c r="A309" s="219" t="str">
        <f t="array" ref="A309">IFERROR(INDEX(Mitigación!$C$3:C$49,MATCH(B309,Mitigación!$D$3:$D$49,0)),"")</f>
        <v>Gestión de residuos y captura de emisiones</v>
      </c>
      <c r="B309" s="136" t="s">
        <v>95</v>
      </c>
      <c r="C309" s="137"/>
      <c r="D309" s="369"/>
      <c r="E309" s="373"/>
      <c r="F309" s="374"/>
      <c r="G309" s="202">
        <v>209</v>
      </c>
      <c r="H309" s="293" t="s">
        <v>412</v>
      </c>
      <c r="I309" s="294"/>
      <c r="J309" s="295"/>
      <c r="K309" s="133"/>
      <c r="L309" s="133"/>
      <c r="M309" s="133"/>
      <c r="N309" s="57"/>
      <c r="O309" s="133"/>
    </row>
    <row r="310" spans="1:15" ht="15" customHeight="1" x14ac:dyDescent="0.25">
      <c r="A310" s="219" t="s">
        <v>50</v>
      </c>
      <c r="B310" s="136" t="s">
        <v>161</v>
      </c>
      <c r="C310" s="137" t="s">
        <v>178</v>
      </c>
      <c r="D310" s="370"/>
      <c r="E310" s="375"/>
      <c r="F310" s="376"/>
      <c r="G310" s="202">
        <v>210</v>
      </c>
      <c r="H310" s="293" t="s">
        <v>413</v>
      </c>
      <c r="I310" s="294"/>
      <c r="J310" s="295"/>
      <c r="K310" s="133"/>
      <c r="L310" s="133"/>
      <c r="M310" s="133"/>
      <c r="N310" s="57"/>
      <c r="O310" s="133"/>
    </row>
    <row r="311" spans="1:15" ht="30" customHeight="1" x14ac:dyDescent="0.25">
      <c r="A311" s="219" t="s">
        <v>14</v>
      </c>
      <c r="B311" s="136" t="s">
        <v>417</v>
      </c>
      <c r="C311" s="137" t="s">
        <v>418</v>
      </c>
      <c r="D311" s="383" t="s">
        <v>414</v>
      </c>
      <c r="E311" s="377" t="s">
        <v>415</v>
      </c>
      <c r="F311" s="378"/>
      <c r="G311" s="203">
        <v>211</v>
      </c>
      <c r="H311" s="285" t="s">
        <v>416</v>
      </c>
      <c r="I311" s="286"/>
      <c r="J311" s="287"/>
      <c r="K311" s="133"/>
      <c r="L311" s="133"/>
      <c r="M311" s="133"/>
      <c r="N311" s="57"/>
      <c r="O311" s="133"/>
    </row>
    <row r="312" spans="1:15" ht="30" customHeight="1" x14ac:dyDescent="0.25">
      <c r="A312" s="219" t="s">
        <v>420</v>
      </c>
      <c r="B312" s="136" t="s">
        <v>421</v>
      </c>
      <c r="C312" s="137" t="s">
        <v>422</v>
      </c>
      <c r="D312" s="384"/>
      <c r="E312" s="379"/>
      <c r="F312" s="380"/>
      <c r="G312" s="203">
        <v>212</v>
      </c>
      <c r="H312" s="285" t="s">
        <v>419</v>
      </c>
      <c r="I312" s="286"/>
      <c r="J312" s="287"/>
      <c r="K312" s="133"/>
      <c r="L312" s="133"/>
      <c r="M312" s="133"/>
      <c r="N312" s="57"/>
      <c r="O312" s="133"/>
    </row>
    <row r="313" spans="1:15" ht="15" customHeight="1" x14ac:dyDescent="0.25">
      <c r="A313" s="219" t="s">
        <v>12</v>
      </c>
      <c r="B313" s="136" t="s">
        <v>424</v>
      </c>
      <c r="C313" s="137" t="s">
        <v>425</v>
      </c>
      <c r="D313" s="384"/>
      <c r="E313" s="379"/>
      <c r="F313" s="380"/>
      <c r="G313" s="203">
        <v>213</v>
      </c>
      <c r="H313" s="285" t="s">
        <v>423</v>
      </c>
      <c r="I313" s="286"/>
      <c r="J313" s="287"/>
      <c r="K313" s="133"/>
      <c r="L313" s="133"/>
      <c r="M313" s="133"/>
      <c r="N313" s="57"/>
      <c r="O313" s="133"/>
    </row>
    <row r="314" spans="1:15" ht="15" customHeight="1" x14ac:dyDescent="0.25">
      <c r="A314" s="219" t="s">
        <v>16</v>
      </c>
      <c r="B314" s="136" t="s">
        <v>427</v>
      </c>
      <c r="C314" s="137" t="s">
        <v>428</v>
      </c>
      <c r="D314" s="384"/>
      <c r="E314" s="381"/>
      <c r="F314" s="382"/>
      <c r="G314" s="203">
        <v>214</v>
      </c>
      <c r="H314" s="285" t="s">
        <v>426</v>
      </c>
      <c r="I314" s="286"/>
      <c r="J314" s="287"/>
      <c r="K314" s="133"/>
      <c r="L314" s="133"/>
      <c r="M314" s="133"/>
      <c r="N314" s="57"/>
      <c r="O314" s="133"/>
    </row>
    <row r="315" spans="1:15" ht="30" customHeight="1" x14ac:dyDescent="0.25">
      <c r="A315" s="219" t="s">
        <v>50</v>
      </c>
      <c r="B315" s="136" t="s">
        <v>161</v>
      </c>
      <c r="C315" s="137" t="s">
        <v>922</v>
      </c>
      <c r="D315" s="384"/>
      <c r="E315" s="386" t="s">
        <v>429</v>
      </c>
      <c r="F315" s="387"/>
      <c r="G315" s="203">
        <v>215</v>
      </c>
      <c r="H315" s="285" t="s">
        <v>430</v>
      </c>
      <c r="I315" s="286"/>
      <c r="J315" s="287"/>
      <c r="K315" s="133"/>
      <c r="L315" s="133"/>
      <c r="M315" s="133"/>
      <c r="N315" s="57"/>
      <c r="O315" s="133"/>
    </row>
    <row r="316" spans="1:15" ht="30" customHeight="1" x14ac:dyDescent="0.25">
      <c r="A316" s="219" t="s">
        <v>50</v>
      </c>
      <c r="B316" s="136" t="s">
        <v>161</v>
      </c>
      <c r="C316" s="137" t="s">
        <v>922</v>
      </c>
      <c r="D316" s="385"/>
      <c r="E316" s="388"/>
      <c r="F316" s="389"/>
      <c r="G316" s="203">
        <v>216</v>
      </c>
      <c r="H316" s="285" t="s">
        <v>431</v>
      </c>
      <c r="I316" s="286"/>
      <c r="J316" s="287"/>
      <c r="K316" s="133"/>
      <c r="L316" s="133"/>
      <c r="M316" s="133"/>
      <c r="N316" s="57"/>
      <c r="O316" s="133"/>
    </row>
    <row r="317" spans="1:15" ht="30" customHeight="1" x14ac:dyDescent="0.25">
      <c r="A317" s="219" t="s">
        <v>50</v>
      </c>
      <c r="B317" s="136" t="s">
        <v>161</v>
      </c>
      <c r="C317" s="137" t="s">
        <v>922</v>
      </c>
      <c r="D317" s="290" t="s">
        <v>432</v>
      </c>
      <c r="E317" s="390" t="s">
        <v>433</v>
      </c>
      <c r="F317" s="391"/>
      <c r="G317" s="204">
        <v>217</v>
      </c>
      <c r="H317" s="281" t="s">
        <v>434</v>
      </c>
      <c r="I317" s="282"/>
      <c r="J317" s="283"/>
      <c r="K317" s="133"/>
      <c r="L317" s="133"/>
      <c r="M317" s="133"/>
      <c r="N317" s="57"/>
      <c r="O317" s="133"/>
    </row>
    <row r="318" spans="1:15" ht="30" customHeight="1" x14ac:dyDescent="0.25">
      <c r="A318" s="219" t="s">
        <v>50</v>
      </c>
      <c r="B318" s="136" t="s">
        <v>161</v>
      </c>
      <c r="C318" s="137" t="s">
        <v>922</v>
      </c>
      <c r="D318" s="291"/>
      <c r="E318" s="392"/>
      <c r="F318" s="393"/>
      <c r="G318" s="204">
        <v>218</v>
      </c>
      <c r="H318" s="281" t="s">
        <v>435</v>
      </c>
      <c r="I318" s="282"/>
      <c r="J318" s="283"/>
      <c r="K318" s="133"/>
      <c r="L318" s="133"/>
      <c r="M318" s="133"/>
      <c r="N318" s="57"/>
      <c r="O318" s="133"/>
    </row>
    <row r="319" spans="1:15" ht="30" customHeight="1" x14ac:dyDescent="0.25">
      <c r="A319" s="219" t="s">
        <v>50</v>
      </c>
      <c r="B319" s="136" t="s">
        <v>161</v>
      </c>
      <c r="C319" s="137" t="s">
        <v>922</v>
      </c>
      <c r="D319" s="291"/>
      <c r="E319" s="392"/>
      <c r="F319" s="393"/>
      <c r="G319" s="204">
        <v>219</v>
      </c>
      <c r="H319" s="281" t="s">
        <v>436</v>
      </c>
      <c r="I319" s="282"/>
      <c r="J319" s="283"/>
      <c r="K319" s="133"/>
      <c r="L319" s="133"/>
      <c r="M319" s="133"/>
      <c r="N319" s="57"/>
      <c r="O319" s="133"/>
    </row>
    <row r="320" spans="1:15" ht="30" customHeight="1" x14ac:dyDescent="0.25">
      <c r="A320" s="219" t="s">
        <v>50</v>
      </c>
      <c r="B320" s="136" t="s">
        <v>161</v>
      </c>
      <c r="C320" s="137" t="s">
        <v>922</v>
      </c>
      <c r="D320" s="291"/>
      <c r="E320" s="392"/>
      <c r="F320" s="393"/>
      <c r="G320" s="204">
        <v>220</v>
      </c>
      <c r="H320" s="281" t="s">
        <v>437</v>
      </c>
      <c r="I320" s="282"/>
      <c r="J320" s="283"/>
      <c r="K320" s="133"/>
      <c r="L320" s="133"/>
      <c r="M320" s="133"/>
      <c r="N320" s="57"/>
      <c r="O320" s="133"/>
    </row>
    <row r="321" spans="1:15" ht="30" customHeight="1" x14ac:dyDescent="0.25">
      <c r="A321" s="219" t="s">
        <v>50</v>
      </c>
      <c r="B321" s="136" t="s">
        <v>161</v>
      </c>
      <c r="C321" s="137" t="s">
        <v>922</v>
      </c>
      <c r="D321" s="291"/>
      <c r="E321" s="392"/>
      <c r="F321" s="393"/>
      <c r="G321" s="204">
        <v>221</v>
      </c>
      <c r="H321" s="281" t="s">
        <v>438</v>
      </c>
      <c r="I321" s="282"/>
      <c r="J321" s="283"/>
      <c r="K321" s="133"/>
      <c r="L321" s="133"/>
      <c r="M321" s="133"/>
      <c r="N321" s="57"/>
      <c r="O321" s="133"/>
    </row>
    <row r="322" spans="1:15" ht="15" customHeight="1" x14ac:dyDescent="0.25">
      <c r="A322" s="219" t="s">
        <v>50</v>
      </c>
      <c r="B322" s="136" t="s">
        <v>161</v>
      </c>
      <c r="C322" s="137" t="s">
        <v>178</v>
      </c>
      <c r="D322" s="291"/>
      <c r="E322" s="392"/>
      <c r="F322" s="393"/>
      <c r="G322" s="204">
        <v>222</v>
      </c>
      <c r="H322" s="281" t="s">
        <v>439</v>
      </c>
      <c r="I322" s="282"/>
      <c r="J322" s="283"/>
      <c r="K322" s="133"/>
      <c r="L322" s="133"/>
      <c r="M322" s="133"/>
      <c r="N322" s="57"/>
      <c r="O322" s="133"/>
    </row>
    <row r="323" spans="1:15" ht="30" customHeight="1" x14ac:dyDescent="0.25">
      <c r="A323" s="219" t="s">
        <v>50</v>
      </c>
      <c r="B323" s="136" t="s">
        <v>161</v>
      </c>
      <c r="C323" s="137" t="s">
        <v>922</v>
      </c>
      <c r="D323" s="291"/>
      <c r="E323" s="392"/>
      <c r="F323" s="393"/>
      <c r="G323" s="204">
        <v>223</v>
      </c>
      <c r="H323" s="281" t="s">
        <v>440</v>
      </c>
      <c r="I323" s="282"/>
      <c r="J323" s="283"/>
      <c r="K323" s="133"/>
      <c r="L323" s="133"/>
      <c r="M323" s="133"/>
      <c r="N323" s="57"/>
      <c r="O323" s="133"/>
    </row>
    <row r="324" spans="1:15" ht="30" customHeight="1" x14ac:dyDescent="0.25">
      <c r="A324" s="219" t="s">
        <v>50</v>
      </c>
      <c r="B324" s="136" t="s">
        <v>161</v>
      </c>
      <c r="C324" s="137" t="s">
        <v>922</v>
      </c>
      <c r="D324" s="292"/>
      <c r="E324" s="394"/>
      <c r="F324" s="395"/>
      <c r="G324" s="204">
        <v>224</v>
      </c>
      <c r="H324" s="281" t="s">
        <v>441</v>
      </c>
      <c r="I324" s="282"/>
      <c r="J324" s="283"/>
      <c r="K324" s="133"/>
      <c r="L324" s="133"/>
      <c r="M324" s="133"/>
      <c r="N324" s="57"/>
      <c r="O324" s="133"/>
    </row>
    <row r="325" spans="1:15" ht="15" customHeight="1" x14ac:dyDescent="0.25">
      <c r="A325" s="219" t="s">
        <v>50</v>
      </c>
      <c r="B325" s="136" t="s">
        <v>161</v>
      </c>
      <c r="C325" s="137" t="s">
        <v>178</v>
      </c>
      <c r="D325" s="290" t="s">
        <v>442</v>
      </c>
      <c r="E325" s="513" t="s">
        <v>443</v>
      </c>
      <c r="F325" s="514"/>
      <c r="G325" s="204">
        <v>225</v>
      </c>
      <c r="H325" s="281" t="s">
        <v>444</v>
      </c>
      <c r="I325" s="282"/>
      <c r="J325" s="283"/>
      <c r="K325" s="133"/>
      <c r="L325" s="133"/>
      <c r="M325" s="133"/>
      <c r="N325" s="57"/>
      <c r="O325" s="133"/>
    </row>
    <row r="326" spans="1:15" ht="15" customHeight="1" x14ac:dyDescent="0.25">
      <c r="A326" s="219" t="s">
        <v>50</v>
      </c>
      <c r="B326" s="136" t="s">
        <v>161</v>
      </c>
      <c r="C326" s="137" t="s">
        <v>178</v>
      </c>
      <c r="D326" s="291"/>
      <c r="E326" s="501" t="s">
        <v>445</v>
      </c>
      <c r="F326" s="502"/>
      <c r="G326" s="204">
        <v>226</v>
      </c>
      <c r="H326" s="281" t="s">
        <v>446</v>
      </c>
      <c r="I326" s="282"/>
      <c r="J326" s="283"/>
      <c r="K326" s="133"/>
      <c r="L326" s="133"/>
      <c r="M326" s="133"/>
      <c r="N326" s="57"/>
      <c r="O326" s="133"/>
    </row>
    <row r="327" spans="1:15" ht="15" customHeight="1" x14ac:dyDescent="0.25">
      <c r="A327" s="219" t="s">
        <v>50</v>
      </c>
      <c r="B327" s="136" t="s">
        <v>161</v>
      </c>
      <c r="C327" s="137" t="s">
        <v>178</v>
      </c>
      <c r="D327" s="291"/>
      <c r="E327" s="503"/>
      <c r="F327" s="504"/>
      <c r="G327" s="204">
        <v>227</v>
      </c>
      <c r="H327" s="281" t="s">
        <v>447</v>
      </c>
      <c r="I327" s="282"/>
      <c r="J327" s="283"/>
      <c r="K327" s="133"/>
      <c r="L327" s="133"/>
      <c r="M327" s="133"/>
      <c r="N327" s="57"/>
      <c r="O327" s="133"/>
    </row>
    <row r="328" spans="1:15" ht="15" customHeight="1" x14ac:dyDescent="0.25">
      <c r="A328" s="219" t="s">
        <v>50</v>
      </c>
      <c r="B328" s="136" t="s">
        <v>161</v>
      </c>
      <c r="C328" s="137" t="s">
        <v>178</v>
      </c>
      <c r="D328" s="291"/>
      <c r="E328" s="503"/>
      <c r="F328" s="504"/>
      <c r="G328" s="204">
        <v>228</v>
      </c>
      <c r="H328" s="281" t="s">
        <v>448</v>
      </c>
      <c r="I328" s="282"/>
      <c r="J328" s="283"/>
      <c r="K328" s="133"/>
      <c r="L328" s="133"/>
      <c r="M328" s="133"/>
      <c r="N328" s="57"/>
      <c r="O328" s="133"/>
    </row>
    <row r="329" spans="1:15" ht="15" customHeight="1" x14ac:dyDescent="0.25">
      <c r="A329" s="219" t="s">
        <v>50</v>
      </c>
      <c r="B329" s="136" t="s">
        <v>161</v>
      </c>
      <c r="C329" s="137" t="s">
        <v>178</v>
      </c>
      <c r="D329" s="291"/>
      <c r="E329" s="503"/>
      <c r="F329" s="504"/>
      <c r="G329" s="204">
        <v>229</v>
      </c>
      <c r="H329" s="281" t="s">
        <v>449</v>
      </c>
      <c r="I329" s="282"/>
      <c r="J329" s="283"/>
      <c r="K329" s="133"/>
      <c r="L329" s="133"/>
      <c r="M329" s="133"/>
      <c r="N329" s="57"/>
      <c r="O329" s="133"/>
    </row>
    <row r="330" spans="1:15" ht="15" customHeight="1" x14ac:dyDescent="0.25">
      <c r="A330" s="219" t="s">
        <v>50</v>
      </c>
      <c r="B330" s="136" t="s">
        <v>161</v>
      </c>
      <c r="C330" s="137" t="s">
        <v>178</v>
      </c>
      <c r="D330" s="291"/>
      <c r="E330" s="503"/>
      <c r="F330" s="504"/>
      <c r="G330" s="204">
        <v>230</v>
      </c>
      <c r="H330" s="281" t="s">
        <v>450</v>
      </c>
      <c r="I330" s="282"/>
      <c r="J330" s="283"/>
      <c r="K330" s="133"/>
      <c r="L330" s="133"/>
      <c r="M330" s="133"/>
      <c r="N330" s="57"/>
      <c r="O330" s="133"/>
    </row>
    <row r="331" spans="1:15" ht="15" customHeight="1" x14ac:dyDescent="0.25">
      <c r="A331" s="219" t="s">
        <v>50</v>
      </c>
      <c r="B331" s="136" t="s">
        <v>161</v>
      </c>
      <c r="C331" s="137" t="s">
        <v>178</v>
      </c>
      <c r="D331" s="291"/>
      <c r="E331" s="503"/>
      <c r="F331" s="504"/>
      <c r="G331" s="204">
        <v>231</v>
      </c>
      <c r="H331" s="281" t="s">
        <v>451</v>
      </c>
      <c r="I331" s="282"/>
      <c r="J331" s="283"/>
      <c r="K331" s="133"/>
      <c r="L331" s="133"/>
      <c r="M331" s="133"/>
      <c r="N331" s="57"/>
      <c r="O331" s="133"/>
    </row>
    <row r="332" spans="1:15" ht="15" customHeight="1" x14ac:dyDescent="0.25">
      <c r="A332" s="219" t="s">
        <v>50</v>
      </c>
      <c r="B332" s="136" t="s">
        <v>161</v>
      </c>
      <c r="C332" s="137" t="s">
        <v>178</v>
      </c>
      <c r="D332" s="291"/>
      <c r="E332" s="503"/>
      <c r="F332" s="504"/>
      <c r="G332" s="204">
        <v>232</v>
      </c>
      <c r="H332" s="281" t="s">
        <v>452</v>
      </c>
      <c r="I332" s="282"/>
      <c r="J332" s="283"/>
      <c r="K332" s="133"/>
      <c r="L332" s="133"/>
      <c r="M332" s="133"/>
      <c r="N332" s="57"/>
      <c r="O332" s="133"/>
    </row>
    <row r="333" spans="1:15" ht="45" customHeight="1" x14ac:dyDescent="0.25">
      <c r="A333" s="219" t="s">
        <v>454</v>
      </c>
      <c r="B333" s="136" t="s">
        <v>454</v>
      </c>
      <c r="C333" s="137"/>
      <c r="D333" s="291"/>
      <c r="E333" s="503"/>
      <c r="F333" s="504"/>
      <c r="G333" s="204">
        <v>233</v>
      </c>
      <c r="H333" s="281" t="s">
        <v>453</v>
      </c>
      <c r="I333" s="282"/>
      <c r="J333" s="283"/>
      <c r="K333" s="133"/>
      <c r="L333" s="133"/>
      <c r="M333" s="133"/>
      <c r="N333" s="57"/>
      <c r="O333" s="133"/>
    </row>
    <row r="334" spans="1:15" ht="15" customHeight="1" x14ac:dyDescent="0.25">
      <c r="A334" s="219" t="s">
        <v>50</v>
      </c>
      <c r="B334" s="136" t="s">
        <v>161</v>
      </c>
      <c r="C334" s="137" t="s">
        <v>178</v>
      </c>
      <c r="D334" s="291"/>
      <c r="E334" s="505"/>
      <c r="F334" s="506"/>
      <c r="G334" s="204">
        <v>234</v>
      </c>
      <c r="H334" s="281" t="s">
        <v>455</v>
      </c>
      <c r="I334" s="282"/>
      <c r="J334" s="283"/>
      <c r="K334" s="133"/>
      <c r="L334" s="133"/>
      <c r="M334" s="133"/>
      <c r="N334" s="57"/>
      <c r="O334" s="133"/>
    </row>
    <row r="335" spans="1:15" ht="15" customHeight="1" x14ac:dyDescent="0.25">
      <c r="A335" s="219" t="s">
        <v>50</v>
      </c>
      <c r="B335" s="136" t="s">
        <v>161</v>
      </c>
      <c r="C335" s="137" t="s">
        <v>178</v>
      </c>
      <c r="D335" s="291"/>
      <c r="E335" s="507" t="s">
        <v>456</v>
      </c>
      <c r="F335" s="508"/>
      <c r="G335" s="204">
        <v>235</v>
      </c>
      <c r="H335" s="281" t="s">
        <v>457</v>
      </c>
      <c r="I335" s="282"/>
      <c r="J335" s="283"/>
      <c r="K335" s="133"/>
      <c r="L335" s="133"/>
      <c r="M335" s="133"/>
      <c r="N335" s="57"/>
      <c r="O335" s="133"/>
    </row>
    <row r="336" spans="1:15" ht="15" customHeight="1" x14ac:dyDescent="0.25">
      <c r="A336" s="219" t="s">
        <v>50</v>
      </c>
      <c r="B336" s="136" t="s">
        <v>161</v>
      </c>
      <c r="C336" s="137" t="s">
        <v>178</v>
      </c>
      <c r="D336" s="291"/>
      <c r="E336" s="509"/>
      <c r="F336" s="510"/>
      <c r="G336" s="204">
        <v>236</v>
      </c>
      <c r="H336" s="281" t="s">
        <v>458</v>
      </c>
      <c r="I336" s="282"/>
      <c r="J336" s="283"/>
      <c r="K336" s="133"/>
      <c r="L336" s="133"/>
      <c r="M336" s="133"/>
      <c r="N336" s="57"/>
      <c r="O336" s="133"/>
    </row>
    <row r="337" spans="1:15" ht="15" customHeight="1" x14ac:dyDescent="0.25">
      <c r="A337" s="219" t="s">
        <v>50</v>
      </c>
      <c r="B337" s="136" t="s">
        <v>161</v>
      </c>
      <c r="C337" s="137" t="s">
        <v>178</v>
      </c>
      <c r="D337" s="291"/>
      <c r="E337" s="509"/>
      <c r="F337" s="510"/>
      <c r="G337" s="204">
        <v>237</v>
      </c>
      <c r="H337" s="281" t="s">
        <v>459</v>
      </c>
      <c r="I337" s="282"/>
      <c r="J337" s="283"/>
      <c r="K337" s="133"/>
      <c r="L337" s="133"/>
      <c r="M337" s="133"/>
      <c r="N337" s="57"/>
      <c r="O337" s="133"/>
    </row>
    <row r="338" spans="1:15" ht="15" customHeight="1" x14ac:dyDescent="0.25">
      <c r="A338" s="219" t="s">
        <v>50</v>
      </c>
      <c r="B338" s="136" t="s">
        <v>161</v>
      </c>
      <c r="C338" s="137" t="s">
        <v>178</v>
      </c>
      <c r="D338" s="291"/>
      <c r="E338" s="509"/>
      <c r="F338" s="510"/>
      <c r="G338" s="204">
        <v>238</v>
      </c>
      <c r="H338" s="281" t="s">
        <v>460</v>
      </c>
      <c r="I338" s="282"/>
      <c r="J338" s="283"/>
      <c r="K338" s="133"/>
      <c r="L338" s="133"/>
      <c r="M338" s="133"/>
      <c r="N338" s="57"/>
      <c r="O338" s="133"/>
    </row>
    <row r="339" spans="1:15" ht="15" customHeight="1" x14ac:dyDescent="0.25">
      <c r="A339" s="219" t="s">
        <v>50</v>
      </c>
      <c r="B339" s="136" t="s">
        <v>161</v>
      </c>
      <c r="C339" s="137" t="s">
        <v>178</v>
      </c>
      <c r="D339" s="291"/>
      <c r="E339" s="509"/>
      <c r="F339" s="510"/>
      <c r="G339" s="204">
        <v>239</v>
      </c>
      <c r="H339" s="281" t="s">
        <v>461</v>
      </c>
      <c r="I339" s="282"/>
      <c r="J339" s="283"/>
      <c r="K339" s="133"/>
      <c r="L339" s="133"/>
      <c r="M339" s="133"/>
      <c r="N339" s="57"/>
      <c r="O339" s="133"/>
    </row>
    <row r="340" spans="1:15" ht="15" customHeight="1" x14ac:dyDescent="0.25">
      <c r="A340" s="219" t="s">
        <v>50</v>
      </c>
      <c r="B340" s="136" t="s">
        <v>161</v>
      </c>
      <c r="C340" s="137" t="s">
        <v>178</v>
      </c>
      <c r="D340" s="291"/>
      <c r="E340" s="509"/>
      <c r="F340" s="510"/>
      <c r="G340" s="204">
        <v>240</v>
      </c>
      <c r="H340" s="281" t="s">
        <v>462</v>
      </c>
      <c r="I340" s="282"/>
      <c r="J340" s="283"/>
      <c r="K340" s="133"/>
      <c r="L340" s="133"/>
      <c r="M340" s="133"/>
      <c r="N340" s="57"/>
      <c r="O340" s="133"/>
    </row>
    <row r="341" spans="1:15" ht="15" customHeight="1" x14ac:dyDescent="0.25">
      <c r="A341" s="219" t="s">
        <v>50</v>
      </c>
      <c r="B341" s="136" t="s">
        <v>161</v>
      </c>
      <c r="C341" s="137" t="s">
        <v>178</v>
      </c>
      <c r="D341" s="291"/>
      <c r="E341" s="509"/>
      <c r="F341" s="510"/>
      <c r="G341" s="204">
        <v>241</v>
      </c>
      <c r="H341" s="281" t="s">
        <v>463</v>
      </c>
      <c r="I341" s="282"/>
      <c r="J341" s="283"/>
      <c r="K341" s="133"/>
      <c r="L341" s="133"/>
      <c r="M341" s="133"/>
      <c r="N341" s="57"/>
      <c r="O341" s="133"/>
    </row>
    <row r="342" spans="1:15" ht="15" customHeight="1" x14ac:dyDescent="0.25">
      <c r="A342" s="219" t="s">
        <v>50</v>
      </c>
      <c r="B342" s="136" t="s">
        <v>161</v>
      </c>
      <c r="C342" s="137" t="s">
        <v>178</v>
      </c>
      <c r="D342" s="291"/>
      <c r="E342" s="509"/>
      <c r="F342" s="510"/>
      <c r="G342" s="204">
        <v>242</v>
      </c>
      <c r="H342" s="281" t="s">
        <v>464</v>
      </c>
      <c r="I342" s="282"/>
      <c r="J342" s="283"/>
      <c r="K342" s="133"/>
      <c r="L342" s="133"/>
      <c r="M342" s="133"/>
      <c r="N342" s="57"/>
      <c r="O342" s="133"/>
    </row>
    <row r="343" spans="1:15" ht="15" customHeight="1" x14ac:dyDescent="0.25">
      <c r="A343" s="219" t="s">
        <v>50</v>
      </c>
      <c r="B343" s="136" t="s">
        <v>161</v>
      </c>
      <c r="C343" s="137" t="s">
        <v>178</v>
      </c>
      <c r="D343" s="291"/>
      <c r="E343" s="509"/>
      <c r="F343" s="510"/>
      <c r="G343" s="204">
        <v>243</v>
      </c>
      <c r="H343" s="281" t="s">
        <v>465</v>
      </c>
      <c r="I343" s="282"/>
      <c r="J343" s="283"/>
      <c r="K343" s="133"/>
      <c r="L343" s="133"/>
      <c r="M343" s="133"/>
      <c r="N343" s="57"/>
      <c r="O343" s="133"/>
    </row>
    <row r="344" spans="1:15" ht="15" customHeight="1" x14ac:dyDescent="0.25">
      <c r="A344" s="219" t="s">
        <v>50</v>
      </c>
      <c r="B344" s="136" t="s">
        <v>161</v>
      </c>
      <c r="C344" s="137" t="s">
        <v>178</v>
      </c>
      <c r="D344" s="291"/>
      <c r="E344" s="509"/>
      <c r="F344" s="510"/>
      <c r="G344" s="204">
        <v>244</v>
      </c>
      <c r="H344" s="281" t="s">
        <v>466</v>
      </c>
      <c r="I344" s="282"/>
      <c r="J344" s="283"/>
      <c r="K344" s="133"/>
      <c r="L344" s="133"/>
      <c r="M344" s="133"/>
      <c r="N344" s="57"/>
      <c r="O344" s="133"/>
    </row>
    <row r="345" spans="1:15" ht="15" customHeight="1" x14ac:dyDescent="0.25">
      <c r="A345" s="219" t="s">
        <v>50</v>
      </c>
      <c r="B345" s="136" t="s">
        <v>161</v>
      </c>
      <c r="C345" s="137" t="s">
        <v>178</v>
      </c>
      <c r="D345" s="291"/>
      <c r="E345" s="509"/>
      <c r="F345" s="510"/>
      <c r="G345" s="204">
        <v>245</v>
      </c>
      <c r="H345" s="281" t="s">
        <v>467</v>
      </c>
      <c r="I345" s="282"/>
      <c r="J345" s="283"/>
      <c r="K345" s="133"/>
      <c r="L345" s="133"/>
      <c r="M345" s="133"/>
      <c r="N345" s="57"/>
      <c r="O345" s="133"/>
    </row>
    <row r="346" spans="1:15" ht="15" customHeight="1" x14ac:dyDescent="0.25">
      <c r="A346" s="219" t="s">
        <v>50</v>
      </c>
      <c r="B346" s="136" t="s">
        <v>161</v>
      </c>
      <c r="C346" s="137" t="s">
        <v>178</v>
      </c>
      <c r="D346" s="291"/>
      <c r="E346" s="509"/>
      <c r="F346" s="510"/>
      <c r="G346" s="204">
        <v>246</v>
      </c>
      <c r="H346" s="281" t="s">
        <v>468</v>
      </c>
      <c r="I346" s="282"/>
      <c r="J346" s="283"/>
      <c r="K346" s="133"/>
      <c r="L346" s="133"/>
      <c r="M346" s="133"/>
      <c r="N346" s="57"/>
      <c r="O346" s="133"/>
    </row>
    <row r="347" spans="1:15" ht="15" customHeight="1" x14ac:dyDescent="0.25">
      <c r="A347" s="219" t="s">
        <v>50</v>
      </c>
      <c r="B347" s="136" t="s">
        <v>161</v>
      </c>
      <c r="C347" s="137" t="s">
        <v>178</v>
      </c>
      <c r="D347" s="291"/>
      <c r="E347" s="509"/>
      <c r="F347" s="510"/>
      <c r="G347" s="204">
        <v>247</v>
      </c>
      <c r="H347" s="281" t="s">
        <v>469</v>
      </c>
      <c r="I347" s="282"/>
      <c r="J347" s="283"/>
      <c r="K347" s="133"/>
      <c r="L347" s="133"/>
      <c r="M347" s="133"/>
      <c r="N347" s="57"/>
      <c r="O347" s="133"/>
    </row>
    <row r="348" spans="1:15" ht="15" customHeight="1" x14ac:dyDescent="0.25">
      <c r="A348" s="219" t="s">
        <v>50</v>
      </c>
      <c r="B348" s="136" t="s">
        <v>161</v>
      </c>
      <c r="C348" s="137" t="s">
        <v>178</v>
      </c>
      <c r="D348" s="292"/>
      <c r="E348" s="511"/>
      <c r="F348" s="512"/>
      <c r="G348" s="204">
        <v>248</v>
      </c>
      <c r="H348" s="281" t="s">
        <v>470</v>
      </c>
      <c r="I348" s="282"/>
      <c r="J348" s="283"/>
      <c r="K348" s="133"/>
      <c r="L348" s="133"/>
      <c r="M348" s="133"/>
      <c r="N348" s="57"/>
      <c r="O348" s="133"/>
    </row>
    <row r="349" spans="1:15" ht="15" customHeight="1" x14ac:dyDescent="0.25">
      <c r="A349" s="57"/>
      <c r="B349" s="57"/>
      <c r="C349" s="57"/>
      <c r="D349" s="57"/>
      <c r="E349" s="57"/>
      <c r="F349" s="57"/>
      <c r="G349" s="133"/>
      <c r="H349" s="57"/>
      <c r="I349" s="57"/>
      <c r="J349" s="57"/>
      <c r="K349" s="57"/>
      <c r="L349" s="57"/>
      <c r="M349" s="57"/>
      <c r="N349" s="57"/>
      <c r="O349" s="57"/>
    </row>
    <row r="350" spans="1:15" ht="15.75" customHeight="1" x14ac:dyDescent="0.25">
      <c r="A350" s="288" t="s">
        <v>471</v>
      </c>
      <c r="B350" s="289"/>
      <c r="C350" s="289"/>
      <c r="D350" s="289"/>
      <c r="E350" s="289"/>
      <c r="F350" s="133"/>
      <c r="G350" s="133"/>
      <c r="H350" s="133"/>
      <c r="I350" s="133"/>
      <c r="J350" s="133"/>
      <c r="N350" s="57"/>
      <c r="O350" s="133"/>
    </row>
    <row r="351" spans="1:15" ht="15.75" customHeight="1" x14ac:dyDescent="0.25">
      <c r="A351" s="214"/>
      <c r="B351" s="188"/>
      <c r="C351" s="188"/>
      <c r="D351" s="193"/>
      <c r="E351" s="188"/>
      <c r="F351" s="188"/>
      <c r="G351" s="188"/>
      <c r="H351" s="133"/>
      <c r="I351" s="133"/>
      <c r="J351" s="133"/>
      <c r="N351" s="57"/>
      <c r="O351" s="133"/>
    </row>
    <row r="352" spans="1:15" ht="15.75" customHeight="1" x14ac:dyDescent="0.25">
      <c r="A352" s="207">
        <v>1</v>
      </c>
      <c r="B352" s="208" t="s">
        <v>472</v>
      </c>
      <c r="C352" s="284" t="s">
        <v>103</v>
      </c>
      <c r="D352" s="284"/>
      <c r="E352" s="284"/>
      <c r="G352" s="52"/>
      <c r="N352" s="57"/>
      <c r="O352" s="133"/>
    </row>
    <row r="353" spans="1:15" ht="15.75" customHeight="1" x14ac:dyDescent="0.25">
      <c r="A353" s="207">
        <v>2</v>
      </c>
      <c r="B353" s="208" t="s">
        <v>472</v>
      </c>
      <c r="C353" s="284" t="s">
        <v>68</v>
      </c>
      <c r="D353" s="284"/>
      <c r="E353" s="284"/>
      <c r="G353" s="52"/>
      <c r="N353" s="57"/>
      <c r="O353" s="133"/>
    </row>
    <row r="354" spans="1:15" ht="15.75" customHeight="1" x14ac:dyDescent="0.25">
      <c r="A354" s="207">
        <v>3</v>
      </c>
      <c r="B354" s="208" t="s">
        <v>472</v>
      </c>
      <c r="C354" s="284" t="s">
        <v>70</v>
      </c>
      <c r="D354" s="284"/>
      <c r="E354" s="284"/>
      <c r="G354" s="52"/>
      <c r="N354" s="57"/>
      <c r="O354" s="133"/>
    </row>
    <row r="355" spans="1:15" ht="15.75" customHeight="1" x14ac:dyDescent="0.25">
      <c r="A355" s="207">
        <v>4</v>
      </c>
      <c r="B355" s="208" t="s">
        <v>472</v>
      </c>
      <c r="C355" s="284" t="s">
        <v>473</v>
      </c>
      <c r="D355" s="284"/>
      <c r="E355" s="284"/>
      <c r="G355" s="52"/>
      <c r="N355" s="57"/>
      <c r="O355" s="133"/>
    </row>
    <row r="356" spans="1:15" ht="15.75" customHeight="1" x14ac:dyDescent="0.25">
      <c r="A356" s="207">
        <v>5</v>
      </c>
      <c r="B356" s="208" t="s">
        <v>472</v>
      </c>
      <c r="C356" s="284" t="s">
        <v>961</v>
      </c>
      <c r="D356" s="284"/>
      <c r="E356" s="284"/>
      <c r="G356" s="52"/>
      <c r="N356" s="57"/>
      <c r="O356" s="133"/>
    </row>
    <row r="357" spans="1:15" ht="15.75" customHeight="1" x14ac:dyDescent="0.25">
      <c r="A357" s="141"/>
      <c r="B357" s="141"/>
      <c r="C357" s="141"/>
      <c r="D357" s="141"/>
      <c r="E357" s="141"/>
      <c r="F357" s="141"/>
      <c r="G357" s="141"/>
      <c r="H357" s="133"/>
      <c r="I357" s="133"/>
      <c r="J357" s="133"/>
      <c r="N357" s="57"/>
      <c r="O357" s="133"/>
    </row>
    <row r="358" spans="1:15" ht="15.75" customHeight="1" x14ac:dyDescent="0.25">
      <c r="A358" s="142" t="s">
        <v>474</v>
      </c>
      <c r="B358" s="141"/>
      <c r="C358" s="141"/>
      <c r="D358" s="141"/>
      <c r="E358" s="141"/>
      <c r="F358" s="141"/>
      <c r="G358" s="141"/>
      <c r="H358" s="133"/>
      <c r="I358" s="133"/>
      <c r="J358" s="133"/>
      <c r="N358" s="57"/>
      <c r="O358" s="133"/>
    </row>
    <row r="359" spans="1:15" ht="15.75" customHeight="1" x14ac:dyDescent="0.25">
      <c r="A359" s="192" t="s">
        <v>1080</v>
      </c>
      <c r="D359" s="90"/>
      <c r="G359" s="52"/>
      <c r="H359" s="133"/>
      <c r="I359" s="133"/>
      <c r="J359" s="133"/>
      <c r="N359" s="57"/>
      <c r="O359" s="133"/>
    </row>
    <row r="360" spans="1:15" ht="15.75" customHeight="1" x14ac:dyDescent="0.25">
      <c r="A360" s="133" t="s">
        <v>475</v>
      </c>
      <c r="B360" s="57" t="s">
        <v>476</v>
      </c>
      <c r="D360" s="90"/>
      <c r="G360" s="52"/>
      <c r="H360" s="133"/>
      <c r="I360" s="133"/>
      <c r="J360" s="133"/>
      <c r="N360" s="57"/>
      <c r="O360" s="133"/>
    </row>
    <row r="361" spans="1:15" ht="15.75" customHeight="1" x14ac:dyDescent="0.25">
      <c r="A361" s="57"/>
      <c r="B361" s="133"/>
      <c r="C361" s="133"/>
      <c r="D361" s="133"/>
      <c r="E361" s="133"/>
      <c r="F361" s="133"/>
      <c r="G361" s="133"/>
      <c r="H361" s="133"/>
      <c r="I361" s="133"/>
      <c r="J361" s="133"/>
      <c r="K361" s="133"/>
      <c r="L361" s="133"/>
      <c r="M361" s="133"/>
      <c r="N361" s="57"/>
      <c r="O361" s="133"/>
    </row>
    <row r="362" spans="1:15" ht="15.75" customHeight="1" x14ac:dyDescent="0.25">
      <c r="A362" s="57"/>
      <c r="B362" s="133"/>
      <c r="C362" s="133"/>
      <c r="D362" s="133"/>
      <c r="E362" s="133"/>
      <c r="F362" s="133"/>
      <c r="G362" s="133"/>
      <c r="H362" s="133"/>
      <c r="I362" s="133"/>
      <c r="J362" s="133"/>
      <c r="K362" s="133"/>
      <c r="L362" s="133"/>
      <c r="M362" s="133"/>
      <c r="N362" s="57"/>
      <c r="O362" s="133"/>
    </row>
    <row r="363" spans="1:15" ht="15.75" customHeight="1" x14ac:dyDescent="0.25">
      <c r="A363" s="57"/>
      <c r="B363" s="133"/>
      <c r="C363" s="133"/>
      <c r="D363" s="133"/>
      <c r="E363" s="133"/>
      <c r="F363" s="133"/>
      <c r="G363" s="133"/>
      <c r="H363" s="133"/>
      <c r="I363" s="133"/>
      <c r="J363" s="133"/>
      <c r="K363" s="133"/>
      <c r="L363" s="133"/>
      <c r="M363" s="133"/>
      <c r="N363" s="57"/>
      <c r="O363" s="133"/>
    </row>
    <row r="364" spans="1:15" ht="15.75" customHeight="1" x14ac:dyDescent="0.25">
      <c r="B364" s="143"/>
      <c r="C364" s="133"/>
      <c r="D364" s="133"/>
      <c r="E364" s="133"/>
      <c r="F364" s="133"/>
      <c r="G364" s="133"/>
      <c r="H364" s="189"/>
      <c r="J364" s="191"/>
      <c r="K364" s="133"/>
      <c r="L364" s="133"/>
      <c r="M364" s="133"/>
      <c r="N364" s="57"/>
      <c r="O364" s="133"/>
    </row>
    <row r="365" spans="1:15" ht="15.75" customHeight="1" x14ac:dyDescent="0.25">
      <c r="B365" s="144"/>
      <c r="C365" s="133"/>
      <c r="D365" s="133"/>
      <c r="E365" s="133"/>
      <c r="F365" s="133"/>
      <c r="G365" s="133"/>
      <c r="H365" s="190"/>
      <c r="J365" s="190"/>
      <c r="K365" s="133"/>
      <c r="L365" s="133"/>
      <c r="M365" s="133"/>
      <c r="N365" s="57"/>
      <c r="O365" s="133"/>
    </row>
    <row r="366" spans="1:15" ht="15.75" customHeight="1" x14ac:dyDescent="0.25">
      <c r="A366" s="57"/>
      <c r="B366" s="133"/>
      <c r="C366" s="133"/>
      <c r="D366" s="133"/>
      <c r="E366" s="133"/>
      <c r="F366" s="133"/>
      <c r="G366" s="133"/>
      <c r="H366" s="190"/>
      <c r="J366" s="133"/>
      <c r="K366" s="133"/>
      <c r="L366" s="133"/>
      <c r="M366" s="133"/>
      <c r="N366" s="57"/>
      <c r="O366" s="133"/>
    </row>
    <row r="367" spans="1:15" ht="15.75" customHeight="1" x14ac:dyDescent="0.25">
      <c r="A367" s="57"/>
      <c r="B367" s="133"/>
      <c r="C367" s="133"/>
      <c r="D367" s="133"/>
      <c r="E367" s="133"/>
      <c r="F367" s="133"/>
      <c r="G367" s="133"/>
      <c r="H367" s="133"/>
      <c r="I367" s="133"/>
      <c r="J367" s="133"/>
      <c r="K367" s="133"/>
      <c r="L367" s="133"/>
      <c r="M367" s="133"/>
      <c r="N367" s="57"/>
      <c r="O367" s="133"/>
    </row>
    <row r="368" spans="1:15" ht="15.75" customHeight="1" x14ac:dyDescent="0.25">
      <c r="A368" s="57"/>
      <c r="B368" s="133"/>
      <c r="C368" s="133"/>
      <c r="D368" s="133"/>
      <c r="E368" s="133"/>
      <c r="F368" s="133"/>
      <c r="G368" s="133"/>
      <c r="H368" s="133"/>
      <c r="I368" s="133"/>
      <c r="J368" s="133"/>
      <c r="K368" s="133"/>
      <c r="L368" s="133"/>
      <c r="M368" s="133"/>
      <c r="N368" s="57"/>
      <c r="O368" s="133"/>
    </row>
    <row r="369" spans="1:15" ht="15.75" customHeight="1" x14ac:dyDescent="0.25">
      <c r="A369" s="57"/>
      <c r="B369" s="133"/>
      <c r="C369" s="133"/>
      <c r="D369" s="133"/>
      <c r="E369" s="133"/>
      <c r="F369" s="133"/>
      <c r="G369" s="133"/>
      <c r="H369" s="133"/>
      <c r="I369" s="133"/>
      <c r="J369" s="133"/>
      <c r="K369" s="133"/>
      <c r="L369" s="133"/>
      <c r="M369" s="133"/>
      <c r="N369" s="57"/>
      <c r="O369" s="133"/>
    </row>
    <row r="370" spans="1:15" ht="15.75" customHeight="1" x14ac:dyDescent="0.25">
      <c r="A370" s="57"/>
      <c r="B370" s="133"/>
      <c r="C370" s="133"/>
      <c r="D370" s="133"/>
      <c r="E370" s="133"/>
      <c r="F370" s="133"/>
      <c r="G370" s="133"/>
      <c r="H370" s="133"/>
      <c r="I370" s="133"/>
      <c r="J370" s="133"/>
      <c r="K370" s="133"/>
      <c r="L370" s="133"/>
      <c r="M370" s="133"/>
      <c r="N370" s="57"/>
      <c r="O370" s="133"/>
    </row>
    <row r="371" spans="1:15" ht="15.75" customHeight="1" x14ac:dyDescent="0.25">
      <c r="A371" s="57"/>
      <c r="B371" s="133"/>
      <c r="C371" s="133"/>
      <c r="D371" s="133"/>
      <c r="E371" s="133"/>
      <c r="F371" s="133"/>
      <c r="G371" s="133"/>
      <c r="H371" s="133"/>
      <c r="I371" s="133"/>
      <c r="J371" s="133"/>
      <c r="K371" s="133"/>
      <c r="L371" s="133"/>
      <c r="M371" s="133"/>
      <c r="N371" s="57"/>
      <c r="O371" s="133"/>
    </row>
    <row r="372" spans="1:15" ht="15.75" customHeight="1" x14ac:dyDescent="0.25">
      <c r="A372" s="57"/>
      <c r="B372" s="133"/>
      <c r="C372" s="133"/>
      <c r="D372" s="133"/>
      <c r="E372" s="133"/>
      <c r="F372" s="133"/>
      <c r="G372" s="133"/>
      <c r="H372" s="133"/>
      <c r="I372" s="133"/>
      <c r="J372" s="133"/>
      <c r="K372" s="133"/>
      <c r="L372" s="133"/>
      <c r="M372" s="133"/>
      <c r="N372" s="57"/>
      <c r="O372" s="133"/>
    </row>
    <row r="373" spans="1:15" ht="15.75" customHeight="1" x14ac:dyDescent="0.25">
      <c r="A373" s="57"/>
      <c r="B373" s="133"/>
      <c r="C373" s="133"/>
      <c r="D373" s="133"/>
      <c r="E373" s="133"/>
      <c r="F373" s="133"/>
      <c r="G373" s="133"/>
      <c r="H373" s="133"/>
      <c r="I373" s="133"/>
      <c r="J373" s="133"/>
      <c r="K373" s="133"/>
      <c r="L373" s="133"/>
      <c r="M373" s="133"/>
      <c r="N373" s="57"/>
      <c r="O373" s="133"/>
    </row>
    <row r="374" spans="1:15" ht="15.75" customHeight="1" x14ac:dyDescent="0.25">
      <c r="A374" s="57"/>
      <c r="B374" s="133"/>
      <c r="C374" s="133"/>
      <c r="D374" s="133"/>
      <c r="E374" s="133"/>
      <c r="F374" s="133"/>
      <c r="G374" s="133"/>
      <c r="H374" s="133"/>
      <c r="I374" s="133"/>
      <c r="J374" s="133"/>
      <c r="K374" s="133"/>
      <c r="L374" s="133"/>
      <c r="M374" s="133"/>
      <c r="N374" s="57"/>
      <c r="O374" s="133"/>
    </row>
    <row r="375" spans="1:15" ht="15.75" customHeight="1" x14ac:dyDescent="0.25">
      <c r="A375" s="57"/>
      <c r="B375" s="133"/>
      <c r="C375" s="133"/>
      <c r="D375" s="133"/>
      <c r="E375" s="133"/>
      <c r="F375" s="133"/>
      <c r="G375" s="133"/>
      <c r="H375" s="133"/>
      <c r="I375" s="133"/>
      <c r="J375" s="133"/>
      <c r="K375" s="133"/>
      <c r="L375" s="133"/>
      <c r="M375" s="133"/>
      <c r="N375" s="57"/>
      <c r="O375" s="133"/>
    </row>
    <row r="376" spans="1:15" ht="15.75" customHeight="1" x14ac:dyDescent="0.25">
      <c r="A376" s="57"/>
      <c r="B376" s="133"/>
      <c r="C376" s="133"/>
      <c r="D376" s="133"/>
      <c r="E376" s="133"/>
      <c r="F376" s="133"/>
      <c r="G376" s="133"/>
      <c r="H376" s="133"/>
      <c r="I376" s="133"/>
      <c r="J376" s="133"/>
      <c r="K376" s="133"/>
      <c r="L376" s="133"/>
      <c r="M376" s="133"/>
      <c r="N376" s="57"/>
      <c r="O376" s="133"/>
    </row>
    <row r="377" spans="1:15" ht="15.75" customHeight="1" x14ac:dyDescent="0.25">
      <c r="A377" s="57"/>
      <c r="B377" s="133"/>
      <c r="C377" s="133"/>
      <c r="D377" s="133"/>
      <c r="E377" s="133"/>
      <c r="F377" s="133"/>
      <c r="G377" s="133"/>
      <c r="H377" s="133"/>
      <c r="I377" s="133"/>
      <c r="J377" s="133"/>
      <c r="K377" s="133"/>
      <c r="L377" s="133"/>
      <c r="M377" s="133"/>
      <c r="N377" s="57"/>
      <c r="O377" s="133"/>
    </row>
    <row r="378" spans="1:15" ht="15.75" customHeight="1" x14ac:dyDescent="0.25">
      <c r="A378" s="57"/>
      <c r="B378" s="133"/>
      <c r="C378" s="133"/>
      <c r="D378" s="133"/>
      <c r="E378" s="133"/>
      <c r="F378" s="133"/>
      <c r="G378" s="133"/>
      <c r="H378" s="133"/>
      <c r="I378" s="133"/>
      <c r="J378" s="133"/>
      <c r="K378" s="133"/>
      <c r="L378" s="133"/>
      <c r="M378" s="133"/>
      <c r="N378" s="57"/>
      <c r="O378" s="133"/>
    </row>
    <row r="379" spans="1:15" ht="15.75" customHeight="1" x14ac:dyDescent="0.25">
      <c r="A379" s="57"/>
      <c r="B379" s="133"/>
      <c r="C379" s="133"/>
      <c r="D379" s="133"/>
      <c r="E379" s="133"/>
      <c r="F379" s="133"/>
      <c r="G379" s="133"/>
      <c r="H379" s="133"/>
      <c r="I379" s="133"/>
      <c r="J379" s="133"/>
      <c r="K379" s="133"/>
      <c r="L379" s="133"/>
      <c r="M379" s="133"/>
      <c r="N379" s="57"/>
      <c r="O379" s="133"/>
    </row>
    <row r="380" spans="1:15" ht="15.75" customHeight="1" x14ac:dyDescent="0.25">
      <c r="A380" s="57"/>
      <c r="B380" s="133"/>
      <c r="C380" s="133"/>
      <c r="D380" s="133"/>
      <c r="E380" s="133"/>
      <c r="F380" s="133"/>
      <c r="G380" s="133"/>
      <c r="H380" s="133"/>
      <c r="I380" s="133"/>
      <c r="J380" s="133"/>
      <c r="K380" s="133"/>
      <c r="L380" s="133"/>
      <c r="M380" s="133"/>
      <c r="N380" s="57"/>
      <c r="O380" s="133"/>
    </row>
    <row r="381" spans="1:15" ht="15.75" customHeight="1" x14ac:dyDescent="0.25">
      <c r="A381" s="57"/>
      <c r="B381" s="133"/>
      <c r="C381" s="133"/>
      <c r="D381" s="133"/>
      <c r="E381" s="133"/>
      <c r="F381" s="133"/>
      <c r="G381" s="133"/>
      <c r="H381" s="133"/>
      <c r="I381" s="133"/>
      <c r="J381" s="133"/>
      <c r="K381" s="133"/>
      <c r="L381" s="133"/>
      <c r="M381" s="133"/>
      <c r="N381" s="57"/>
      <c r="O381" s="133"/>
    </row>
    <row r="382" spans="1:15" ht="15.75" customHeight="1" x14ac:dyDescent="0.25">
      <c r="A382" s="57"/>
      <c r="B382" s="133"/>
      <c r="C382" s="133"/>
      <c r="D382" s="133"/>
      <c r="E382" s="133"/>
      <c r="F382" s="133"/>
      <c r="G382" s="133"/>
      <c r="H382" s="133"/>
      <c r="I382" s="133"/>
      <c r="J382" s="133"/>
      <c r="K382" s="133"/>
      <c r="L382" s="133"/>
      <c r="M382" s="133"/>
      <c r="N382" s="57"/>
      <c r="O382" s="133"/>
    </row>
    <row r="383" spans="1:15" ht="15.75" customHeight="1" x14ac:dyDescent="0.25">
      <c r="A383" s="57"/>
      <c r="B383" s="133"/>
      <c r="C383" s="133"/>
      <c r="D383" s="133"/>
      <c r="E383" s="133"/>
      <c r="F383" s="133"/>
      <c r="G383" s="133"/>
      <c r="H383" s="133"/>
      <c r="I383" s="133"/>
      <c r="J383" s="133"/>
      <c r="K383" s="133"/>
      <c r="L383" s="133"/>
      <c r="M383" s="133"/>
      <c r="N383" s="57"/>
      <c r="O383" s="133"/>
    </row>
    <row r="384" spans="1:15" ht="15.75" customHeight="1" x14ac:dyDescent="0.25">
      <c r="A384" s="57"/>
      <c r="B384" s="133"/>
      <c r="C384" s="133"/>
      <c r="D384" s="133"/>
      <c r="E384" s="133"/>
      <c r="F384" s="133"/>
      <c r="G384" s="133"/>
      <c r="H384" s="133"/>
      <c r="I384" s="133"/>
      <c r="J384" s="133"/>
      <c r="K384" s="133"/>
      <c r="L384" s="133"/>
      <c r="M384" s="133"/>
      <c r="N384" s="57"/>
      <c r="O384" s="133"/>
    </row>
    <row r="385" spans="1:15" ht="15.75" customHeight="1" x14ac:dyDescent="0.25">
      <c r="A385" s="57"/>
      <c r="B385" s="133"/>
      <c r="C385" s="133"/>
      <c r="D385" s="133"/>
      <c r="E385" s="133"/>
      <c r="F385" s="133"/>
      <c r="G385" s="133"/>
      <c r="H385" s="133"/>
      <c r="I385" s="133"/>
      <c r="J385" s="133"/>
      <c r="K385" s="133"/>
      <c r="L385" s="133"/>
      <c r="M385" s="133"/>
      <c r="N385" s="57"/>
      <c r="O385" s="133"/>
    </row>
    <row r="386" spans="1:15" ht="15.75" customHeight="1" x14ac:dyDescent="0.25">
      <c r="A386" s="57"/>
      <c r="B386" s="133"/>
      <c r="C386" s="133"/>
      <c r="D386" s="133"/>
      <c r="E386" s="133"/>
      <c r="F386" s="133"/>
      <c r="G386" s="133"/>
      <c r="H386" s="133"/>
      <c r="I386" s="133"/>
      <c r="J386" s="133"/>
      <c r="K386" s="133"/>
      <c r="L386" s="133"/>
      <c r="M386" s="133"/>
      <c r="N386" s="57"/>
      <c r="O386" s="133"/>
    </row>
    <row r="387" spans="1:15" ht="15.75" customHeight="1" x14ac:dyDescent="0.25">
      <c r="A387" s="57"/>
      <c r="B387" s="133"/>
      <c r="C387" s="133"/>
      <c r="D387" s="133"/>
      <c r="E387" s="133"/>
      <c r="F387" s="133"/>
      <c r="G387" s="133"/>
      <c r="H387" s="133"/>
      <c r="I387" s="133"/>
      <c r="J387" s="133"/>
      <c r="K387" s="133"/>
      <c r="L387" s="133"/>
      <c r="M387" s="133"/>
      <c r="N387" s="57"/>
      <c r="O387" s="133"/>
    </row>
    <row r="388" spans="1:15" ht="15.75" customHeight="1" x14ac:dyDescent="0.25">
      <c r="A388" s="57"/>
      <c r="B388" s="133"/>
      <c r="C388" s="133"/>
      <c r="D388" s="133"/>
      <c r="E388" s="133"/>
      <c r="F388" s="133"/>
      <c r="G388" s="133"/>
      <c r="H388" s="133"/>
      <c r="I388" s="133"/>
      <c r="J388" s="133"/>
      <c r="K388" s="133"/>
      <c r="L388" s="133"/>
      <c r="M388" s="133"/>
      <c r="N388" s="57"/>
      <c r="O388" s="133"/>
    </row>
    <row r="389" spans="1:15" ht="15.75" customHeight="1" x14ac:dyDescent="0.25">
      <c r="A389" s="57"/>
      <c r="B389" s="133"/>
      <c r="C389" s="133"/>
      <c r="D389" s="133"/>
      <c r="E389" s="133"/>
      <c r="F389" s="133"/>
      <c r="G389" s="133"/>
      <c r="H389" s="133"/>
      <c r="I389" s="133"/>
      <c r="J389" s="133"/>
      <c r="K389" s="133"/>
      <c r="L389" s="133"/>
      <c r="M389" s="133"/>
      <c r="N389" s="57"/>
      <c r="O389" s="133"/>
    </row>
    <row r="390" spans="1:15" ht="15.75" customHeight="1" x14ac:dyDescent="0.25">
      <c r="A390" s="57"/>
      <c r="B390" s="133"/>
      <c r="C390" s="133"/>
      <c r="D390" s="133"/>
      <c r="E390" s="133"/>
      <c r="F390" s="133"/>
      <c r="G390" s="133"/>
      <c r="H390" s="133"/>
      <c r="I390" s="133"/>
      <c r="J390" s="133"/>
      <c r="K390" s="133"/>
      <c r="L390" s="133"/>
      <c r="M390" s="133"/>
      <c r="N390" s="57"/>
      <c r="O390" s="133"/>
    </row>
    <row r="391" spans="1:15" ht="15.75" customHeight="1" x14ac:dyDescent="0.25">
      <c r="A391" s="57"/>
      <c r="B391" s="133"/>
      <c r="C391" s="133"/>
      <c r="D391" s="133"/>
      <c r="E391" s="133"/>
      <c r="F391" s="133"/>
      <c r="G391" s="133"/>
      <c r="H391" s="133"/>
      <c r="I391" s="133"/>
      <c r="J391" s="133"/>
      <c r="K391" s="133"/>
      <c r="L391" s="133"/>
      <c r="M391" s="133"/>
      <c r="N391" s="57"/>
      <c r="O391" s="133"/>
    </row>
    <row r="392" spans="1:15" ht="15.75" customHeight="1" x14ac:dyDescent="0.25">
      <c r="A392" s="57"/>
      <c r="B392" s="133"/>
      <c r="C392" s="133"/>
      <c r="D392" s="133"/>
      <c r="E392" s="133"/>
      <c r="F392" s="133"/>
      <c r="G392" s="133"/>
      <c r="H392" s="133"/>
      <c r="I392" s="133"/>
      <c r="J392" s="133"/>
      <c r="K392" s="133"/>
      <c r="L392" s="133"/>
      <c r="M392" s="133"/>
      <c r="N392" s="57"/>
      <c r="O392" s="133"/>
    </row>
    <row r="393" spans="1:15" ht="15.75" customHeight="1" x14ac:dyDescent="0.25">
      <c r="A393" s="57"/>
      <c r="B393" s="133"/>
      <c r="C393" s="133"/>
      <c r="D393" s="133"/>
      <c r="E393" s="133"/>
      <c r="F393" s="133"/>
      <c r="G393" s="133"/>
      <c r="H393" s="133"/>
      <c r="I393" s="133"/>
      <c r="J393" s="133"/>
      <c r="K393" s="133"/>
      <c r="L393" s="133"/>
      <c r="M393" s="133"/>
      <c r="N393" s="57"/>
      <c r="O393" s="133"/>
    </row>
    <row r="394" spans="1:15" ht="15.75" customHeight="1" x14ac:dyDescent="0.25">
      <c r="A394" s="57"/>
      <c r="B394" s="133"/>
      <c r="C394" s="133"/>
      <c r="D394" s="133"/>
      <c r="E394" s="133"/>
      <c r="F394" s="133"/>
      <c r="G394" s="133"/>
      <c r="H394" s="133"/>
      <c r="I394" s="133"/>
      <c r="J394" s="133"/>
      <c r="K394" s="133"/>
      <c r="L394" s="133"/>
      <c r="M394" s="133"/>
      <c r="N394" s="57"/>
      <c r="O394" s="133"/>
    </row>
    <row r="395" spans="1:15" ht="15.75" customHeight="1" x14ac:dyDescent="0.25">
      <c r="A395" s="57"/>
      <c r="B395" s="133"/>
      <c r="C395" s="133"/>
      <c r="D395" s="133"/>
      <c r="E395" s="133"/>
      <c r="F395" s="133"/>
      <c r="G395" s="133"/>
      <c r="H395" s="133"/>
      <c r="I395" s="133"/>
      <c r="J395" s="133"/>
      <c r="K395" s="133"/>
      <c r="L395" s="133"/>
      <c r="M395" s="133"/>
      <c r="N395" s="57"/>
      <c r="O395" s="133"/>
    </row>
    <row r="396" spans="1:15" ht="15.75" customHeight="1" x14ac:dyDescent="0.25">
      <c r="A396" s="57"/>
      <c r="B396" s="133"/>
      <c r="C396" s="133"/>
      <c r="D396" s="133"/>
      <c r="E396" s="133"/>
      <c r="F396" s="133"/>
      <c r="G396" s="133"/>
      <c r="H396" s="133"/>
      <c r="I396" s="133"/>
      <c r="J396" s="133"/>
      <c r="K396" s="133"/>
      <c r="L396" s="133"/>
      <c r="M396" s="133"/>
      <c r="N396" s="57"/>
      <c r="O396" s="133"/>
    </row>
    <row r="397" spans="1:15" ht="15.75" customHeight="1" x14ac:dyDescent="0.25">
      <c r="A397" s="57"/>
      <c r="B397" s="133"/>
      <c r="C397" s="133"/>
      <c r="D397" s="133"/>
      <c r="E397" s="133"/>
      <c r="F397" s="133"/>
      <c r="G397" s="133"/>
      <c r="H397" s="133"/>
      <c r="I397" s="133"/>
      <c r="J397" s="133"/>
      <c r="K397" s="133"/>
      <c r="L397" s="133"/>
      <c r="M397" s="133"/>
      <c r="N397" s="57"/>
      <c r="O397" s="133"/>
    </row>
    <row r="398" spans="1:15" ht="15.75" customHeight="1" x14ac:dyDescent="0.25">
      <c r="A398" s="57"/>
      <c r="B398" s="133"/>
      <c r="C398" s="133"/>
      <c r="D398" s="133"/>
      <c r="E398" s="133"/>
      <c r="F398" s="133"/>
      <c r="G398" s="133"/>
      <c r="H398" s="133"/>
      <c r="I398" s="133"/>
      <c r="J398" s="133"/>
      <c r="K398" s="133"/>
      <c r="L398" s="133"/>
      <c r="M398" s="133"/>
      <c r="N398" s="57"/>
      <c r="O398" s="133"/>
    </row>
    <row r="399" spans="1:15" ht="15.75" customHeight="1" x14ac:dyDescent="0.25">
      <c r="A399" s="57"/>
      <c r="B399" s="133"/>
      <c r="C399" s="133"/>
      <c r="D399" s="133"/>
      <c r="E399" s="133"/>
      <c r="F399" s="133"/>
      <c r="G399" s="133"/>
      <c r="H399" s="133"/>
      <c r="I399" s="133"/>
      <c r="J399" s="133"/>
      <c r="K399" s="133"/>
      <c r="L399" s="133"/>
      <c r="M399" s="133"/>
      <c r="N399" s="57"/>
      <c r="O399" s="133"/>
    </row>
    <row r="400" spans="1:15" ht="15.75" customHeight="1" x14ac:dyDescent="0.25">
      <c r="A400" s="57"/>
      <c r="B400" s="133"/>
      <c r="C400" s="133"/>
      <c r="D400" s="133"/>
      <c r="E400" s="133"/>
      <c r="F400" s="133"/>
      <c r="G400" s="133"/>
      <c r="H400" s="133"/>
      <c r="I400" s="133"/>
      <c r="J400" s="133"/>
      <c r="K400" s="133"/>
      <c r="L400" s="133"/>
      <c r="M400" s="133"/>
      <c r="N400" s="57"/>
      <c r="O400" s="133"/>
    </row>
    <row r="401" spans="1:15" ht="15.75" customHeight="1" x14ac:dyDescent="0.25">
      <c r="A401" s="57"/>
      <c r="B401" s="133"/>
      <c r="C401" s="133"/>
      <c r="D401" s="133"/>
      <c r="E401" s="133"/>
      <c r="F401" s="133"/>
      <c r="G401" s="133"/>
      <c r="H401" s="133"/>
      <c r="I401" s="133"/>
      <c r="J401" s="133"/>
      <c r="K401" s="133"/>
      <c r="L401" s="133"/>
      <c r="M401" s="133"/>
      <c r="N401" s="57"/>
      <c r="O401" s="133"/>
    </row>
    <row r="402" spans="1:15" ht="15.75" customHeight="1" x14ac:dyDescent="0.25">
      <c r="A402" s="57"/>
      <c r="B402" s="133"/>
      <c r="C402" s="133"/>
      <c r="D402" s="133"/>
      <c r="E402" s="133"/>
      <c r="F402" s="133"/>
      <c r="G402" s="133"/>
      <c r="H402" s="133"/>
      <c r="I402" s="133"/>
      <c r="J402" s="133"/>
      <c r="K402" s="133"/>
      <c r="L402" s="133"/>
      <c r="M402" s="133"/>
      <c r="N402" s="57"/>
      <c r="O402" s="133"/>
    </row>
    <row r="403" spans="1:15" ht="15.75" customHeight="1" x14ac:dyDescent="0.25">
      <c r="A403" s="57"/>
      <c r="B403" s="133"/>
      <c r="C403" s="133"/>
      <c r="D403" s="133"/>
      <c r="E403" s="133"/>
      <c r="F403" s="133"/>
      <c r="G403" s="133"/>
      <c r="H403" s="133"/>
      <c r="I403" s="133"/>
      <c r="J403" s="133"/>
      <c r="K403" s="133"/>
      <c r="L403" s="133"/>
      <c r="M403" s="133"/>
      <c r="N403" s="57"/>
      <c r="O403" s="133"/>
    </row>
    <row r="404" spans="1:15" ht="15.75" customHeight="1" x14ac:dyDescent="0.25">
      <c r="A404" s="57"/>
      <c r="B404" s="133"/>
      <c r="C404" s="133"/>
      <c r="D404" s="133"/>
      <c r="E404" s="133"/>
      <c r="F404" s="133"/>
      <c r="G404" s="133"/>
      <c r="H404" s="133"/>
      <c r="I404" s="133"/>
      <c r="J404" s="133"/>
      <c r="K404" s="133"/>
      <c r="L404" s="133"/>
      <c r="M404" s="133"/>
      <c r="N404" s="57"/>
      <c r="O404" s="133"/>
    </row>
    <row r="405" spans="1:15" ht="15.75" customHeight="1" x14ac:dyDescent="0.25">
      <c r="A405" s="57"/>
      <c r="B405" s="133"/>
      <c r="C405" s="133"/>
      <c r="D405" s="133"/>
      <c r="E405" s="133"/>
      <c r="F405" s="133"/>
      <c r="G405" s="133"/>
      <c r="H405" s="133"/>
      <c r="I405" s="133"/>
      <c r="J405" s="133"/>
      <c r="K405" s="133"/>
      <c r="L405" s="133"/>
      <c r="M405" s="133"/>
      <c r="N405" s="57"/>
      <c r="O405" s="133"/>
    </row>
    <row r="406" spans="1:15" ht="15.75" customHeight="1" x14ac:dyDescent="0.25">
      <c r="A406" s="57"/>
      <c r="B406" s="133"/>
      <c r="C406" s="133"/>
      <c r="D406" s="133"/>
      <c r="E406" s="133"/>
      <c r="F406" s="133"/>
      <c r="G406" s="133"/>
      <c r="H406" s="133"/>
      <c r="I406" s="133"/>
      <c r="J406" s="133"/>
      <c r="K406" s="133"/>
      <c r="L406" s="133"/>
      <c r="M406" s="133"/>
      <c r="N406" s="57"/>
      <c r="O406" s="133"/>
    </row>
    <row r="407" spans="1:15" ht="15.75" customHeight="1" x14ac:dyDescent="0.25">
      <c r="A407" s="57"/>
      <c r="B407" s="133"/>
      <c r="C407" s="133"/>
      <c r="D407" s="133"/>
      <c r="E407" s="133"/>
      <c r="F407" s="133"/>
      <c r="G407" s="133"/>
      <c r="H407" s="133"/>
      <c r="I407" s="133"/>
      <c r="J407" s="133"/>
      <c r="K407" s="133"/>
      <c r="L407" s="133"/>
      <c r="M407" s="133"/>
      <c r="N407" s="57"/>
      <c r="O407" s="133"/>
    </row>
    <row r="408" spans="1:15" ht="15.75" customHeight="1" x14ac:dyDescent="0.25">
      <c r="A408" s="57"/>
      <c r="B408" s="133"/>
      <c r="C408" s="133"/>
      <c r="D408" s="133"/>
      <c r="E408" s="133"/>
      <c r="F408" s="133"/>
      <c r="G408" s="133"/>
      <c r="H408" s="133"/>
      <c r="I408" s="133"/>
      <c r="J408" s="133"/>
      <c r="K408" s="133"/>
      <c r="L408" s="133"/>
      <c r="M408" s="133"/>
      <c r="N408" s="57"/>
      <c r="O408" s="133"/>
    </row>
    <row r="409" spans="1:15" ht="15.75" customHeight="1" x14ac:dyDescent="0.25">
      <c r="A409" s="57"/>
      <c r="B409" s="133"/>
      <c r="C409" s="133"/>
      <c r="D409" s="133"/>
      <c r="E409" s="133"/>
      <c r="F409" s="133"/>
      <c r="G409" s="133"/>
      <c r="H409" s="133"/>
      <c r="I409" s="133"/>
      <c r="J409" s="133"/>
      <c r="K409" s="133"/>
      <c r="L409" s="133"/>
      <c r="M409" s="133"/>
      <c r="N409" s="57"/>
      <c r="O409" s="133"/>
    </row>
    <row r="410" spans="1:15" ht="15.75" customHeight="1" x14ac:dyDescent="0.25">
      <c r="A410" s="57"/>
      <c r="B410" s="133"/>
      <c r="C410" s="133"/>
      <c r="D410" s="133"/>
      <c r="E410" s="133"/>
      <c r="F410" s="133"/>
      <c r="G410" s="133"/>
      <c r="H410" s="133"/>
      <c r="I410" s="133"/>
      <c r="J410" s="133"/>
      <c r="K410" s="133"/>
      <c r="L410" s="133"/>
      <c r="M410" s="133"/>
      <c r="N410" s="57"/>
      <c r="O410" s="133"/>
    </row>
    <row r="411" spans="1:15" ht="15.75" customHeight="1" x14ac:dyDescent="0.25">
      <c r="A411" s="57"/>
      <c r="B411" s="133"/>
      <c r="C411" s="133"/>
      <c r="D411" s="133"/>
      <c r="E411" s="133"/>
      <c r="F411" s="133"/>
      <c r="G411" s="133"/>
      <c r="H411" s="133"/>
      <c r="I411" s="133"/>
      <c r="J411" s="133"/>
      <c r="K411" s="133"/>
      <c r="L411" s="133"/>
      <c r="M411" s="133"/>
      <c r="N411" s="57"/>
      <c r="O411" s="133"/>
    </row>
    <row r="412" spans="1:15" ht="15.75" customHeight="1" x14ac:dyDescent="0.25">
      <c r="A412" s="57"/>
      <c r="B412" s="133"/>
      <c r="C412" s="133"/>
      <c r="D412" s="133"/>
      <c r="E412" s="133"/>
      <c r="F412" s="133"/>
      <c r="G412" s="133"/>
      <c r="H412" s="133"/>
      <c r="I412" s="133"/>
      <c r="J412" s="133"/>
      <c r="K412" s="133"/>
      <c r="L412" s="133"/>
      <c r="M412" s="133"/>
      <c r="N412" s="57"/>
      <c r="O412" s="133"/>
    </row>
    <row r="413" spans="1:15" ht="15.75" customHeight="1" x14ac:dyDescent="0.25">
      <c r="A413" s="57"/>
      <c r="B413" s="133"/>
      <c r="C413" s="133"/>
      <c r="D413" s="133"/>
      <c r="E413" s="133"/>
      <c r="F413" s="133"/>
      <c r="G413" s="133"/>
      <c r="H413" s="133"/>
      <c r="I413" s="133"/>
      <c r="J413" s="133"/>
      <c r="K413" s="133"/>
      <c r="L413" s="133"/>
      <c r="M413" s="133"/>
      <c r="N413" s="57"/>
      <c r="O413" s="133"/>
    </row>
    <row r="414" spans="1:15" ht="15.75" customHeight="1" x14ac:dyDescent="0.25">
      <c r="A414" s="57"/>
      <c r="B414" s="133"/>
      <c r="C414" s="133"/>
      <c r="D414" s="133"/>
      <c r="E414" s="133"/>
      <c r="F414" s="133"/>
      <c r="G414" s="133"/>
      <c r="H414" s="133"/>
      <c r="I414" s="133"/>
      <c r="J414" s="133"/>
      <c r="K414" s="133"/>
      <c r="L414" s="133"/>
      <c r="M414" s="133"/>
      <c r="N414" s="57"/>
      <c r="O414" s="133"/>
    </row>
    <row r="415" spans="1:15" ht="15.75" customHeight="1" x14ac:dyDescent="0.25">
      <c r="A415" s="57"/>
      <c r="B415" s="133"/>
      <c r="C415" s="133"/>
      <c r="D415" s="133"/>
      <c r="E415" s="133"/>
      <c r="F415" s="133"/>
      <c r="G415" s="133"/>
      <c r="H415" s="133"/>
      <c r="I415" s="133"/>
      <c r="J415" s="133"/>
      <c r="K415" s="133"/>
      <c r="L415" s="133"/>
      <c r="M415" s="133"/>
      <c r="N415" s="57"/>
      <c r="O415" s="133"/>
    </row>
    <row r="416" spans="1:15" ht="15.75" customHeight="1" x14ac:dyDescent="0.25">
      <c r="A416" s="57"/>
      <c r="B416" s="133"/>
      <c r="C416" s="133"/>
      <c r="D416" s="133"/>
      <c r="E416" s="133"/>
      <c r="F416" s="133"/>
      <c r="G416" s="133"/>
      <c r="H416" s="133"/>
      <c r="I416" s="133"/>
      <c r="J416" s="133"/>
      <c r="K416" s="133"/>
      <c r="L416" s="133"/>
      <c r="M416" s="133"/>
      <c r="N416" s="57"/>
      <c r="O416" s="133"/>
    </row>
    <row r="417" spans="1:15" ht="15.75" customHeight="1" x14ac:dyDescent="0.25">
      <c r="A417" s="57"/>
      <c r="B417" s="133"/>
      <c r="C417" s="133"/>
      <c r="D417" s="133"/>
      <c r="E417" s="133"/>
      <c r="F417" s="133"/>
      <c r="G417" s="133"/>
      <c r="H417" s="133"/>
      <c r="I417" s="133"/>
      <c r="J417" s="133"/>
      <c r="K417" s="133"/>
      <c r="L417" s="133"/>
      <c r="M417" s="133"/>
      <c r="N417" s="57"/>
      <c r="O417" s="133"/>
    </row>
    <row r="418" spans="1:15" ht="15.75" customHeight="1" x14ac:dyDescent="0.25">
      <c r="A418" s="57"/>
      <c r="B418" s="133"/>
      <c r="C418" s="133"/>
      <c r="D418" s="133"/>
      <c r="E418" s="133"/>
      <c r="F418" s="133"/>
      <c r="G418" s="133"/>
      <c r="H418" s="133"/>
      <c r="I418" s="133"/>
      <c r="J418" s="133"/>
      <c r="K418" s="133"/>
      <c r="L418" s="133"/>
      <c r="M418" s="133"/>
      <c r="N418" s="57"/>
      <c r="O418" s="133"/>
    </row>
    <row r="419" spans="1:15" ht="15.75" customHeight="1" x14ac:dyDescent="0.25">
      <c r="A419" s="57"/>
      <c r="B419" s="133"/>
      <c r="C419" s="133"/>
      <c r="D419" s="133"/>
      <c r="E419" s="133"/>
      <c r="F419" s="133"/>
      <c r="G419" s="133"/>
      <c r="H419" s="133"/>
      <c r="I419" s="133"/>
      <c r="J419" s="133"/>
      <c r="K419" s="133"/>
      <c r="L419" s="133"/>
      <c r="M419" s="133"/>
      <c r="N419" s="57"/>
      <c r="O419" s="133"/>
    </row>
    <row r="420" spans="1:15" ht="15.75" customHeight="1" x14ac:dyDescent="0.25">
      <c r="A420" s="57"/>
      <c r="B420" s="133"/>
      <c r="C420" s="133"/>
      <c r="D420" s="133"/>
      <c r="E420" s="133"/>
      <c r="F420" s="133"/>
      <c r="G420" s="133"/>
      <c r="H420" s="133"/>
      <c r="I420" s="133"/>
      <c r="J420" s="133"/>
      <c r="K420" s="133"/>
      <c r="L420" s="133"/>
      <c r="M420" s="133"/>
      <c r="N420" s="57"/>
      <c r="O420" s="133"/>
    </row>
    <row r="421" spans="1:15" ht="15.75" customHeight="1" x14ac:dyDescent="0.25">
      <c r="A421" s="57"/>
      <c r="B421" s="133"/>
      <c r="C421" s="133"/>
      <c r="D421" s="133"/>
      <c r="E421" s="133"/>
      <c r="F421" s="133"/>
      <c r="G421" s="133"/>
      <c r="H421" s="133"/>
      <c r="I421" s="133"/>
      <c r="J421" s="133"/>
      <c r="K421" s="133"/>
      <c r="L421" s="133"/>
      <c r="M421" s="133"/>
      <c r="N421" s="57"/>
      <c r="O421" s="133"/>
    </row>
    <row r="422" spans="1:15" ht="15.75" customHeight="1" x14ac:dyDescent="0.25">
      <c r="A422" s="57"/>
      <c r="B422" s="133"/>
      <c r="C422" s="133"/>
      <c r="D422" s="133"/>
      <c r="E422" s="133"/>
      <c r="F422" s="133"/>
      <c r="G422" s="133"/>
      <c r="H422" s="133"/>
      <c r="I422" s="133"/>
      <c r="J422" s="133"/>
      <c r="K422" s="133"/>
      <c r="L422" s="133"/>
      <c r="M422" s="133"/>
      <c r="N422" s="57"/>
      <c r="O422" s="133"/>
    </row>
    <row r="423" spans="1:15" ht="15.75" customHeight="1" x14ac:dyDescent="0.25">
      <c r="A423" s="57"/>
      <c r="B423" s="133"/>
      <c r="C423" s="133"/>
      <c r="D423" s="133"/>
      <c r="E423" s="133"/>
      <c r="F423" s="133"/>
      <c r="G423" s="133"/>
      <c r="H423" s="133"/>
      <c r="I423" s="133"/>
      <c r="J423" s="133"/>
      <c r="K423" s="133"/>
      <c r="L423" s="133"/>
      <c r="M423" s="133"/>
      <c r="N423" s="57"/>
      <c r="O423" s="133"/>
    </row>
    <row r="424" spans="1:15" ht="15.75" customHeight="1" x14ac:dyDescent="0.25">
      <c r="A424" s="57"/>
      <c r="B424" s="133"/>
      <c r="C424" s="133"/>
      <c r="D424" s="133"/>
      <c r="E424" s="133"/>
      <c r="F424" s="133"/>
      <c r="G424" s="133"/>
      <c r="H424" s="133"/>
      <c r="I424" s="133"/>
      <c r="J424" s="133"/>
      <c r="K424" s="133"/>
      <c r="L424" s="133"/>
      <c r="M424" s="133"/>
      <c r="N424" s="57"/>
      <c r="O424" s="133"/>
    </row>
    <row r="425" spans="1:15" ht="15.75" customHeight="1" x14ac:dyDescent="0.25">
      <c r="A425" s="57"/>
      <c r="B425" s="133"/>
      <c r="C425" s="133"/>
      <c r="D425" s="133"/>
      <c r="E425" s="133"/>
      <c r="F425" s="133"/>
      <c r="G425" s="133"/>
      <c r="H425" s="133"/>
      <c r="I425" s="133"/>
      <c r="J425" s="133"/>
      <c r="K425" s="133"/>
      <c r="L425" s="133"/>
      <c r="M425" s="133"/>
      <c r="N425" s="57"/>
      <c r="O425" s="133"/>
    </row>
    <row r="426" spans="1:15" ht="15.75" customHeight="1" x14ac:dyDescent="0.25">
      <c r="A426" s="57"/>
      <c r="B426" s="133"/>
      <c r="C426" s="133"/>
      <c r="D426" s="133"/>
      <c r="E426" s="133"/>
      <c r="F426" s="133"/>
      <c r="G426" s="133"/>
      <c r="H426" s="133"/>
      <c r="I426" s="133"/>
      <c r="J426" s="133"/>
      <c r="K426" s="133"/>
      <c r="L426" s="133"/>
      <c r="M426" s="133"/>
      <c r="N426" s="57"/>
      <c r="O426" s="133"/>
    </row>
    <row r="427" spans="1:15" ht="15.75" customHeight="1" x14ac:dyDescent="0.25">
      <c r="A427" s="57"/>
      <c r="B427" s="133"/>
      <c r="C427" s="133"/>
      <c r="D427" s="133"/>
      <c r="E427" s="133"/>
      <c r="F427" s="133"/>
      <c r="G427" s="133"/>
      <c r="H427" s="133"/>
      <c r="I427" s="133"/>
      <c r="J427" s="133"/>
      <c r="K427" s="133"/>
      <c r="L427" s="133"/>
      <c r="M427" s="133"/>
      <c r="N427" s="57"/>
      <c r="O427" s="133"/>
    </row>
    <row r="428" spans="1:15" ht="15.75" customHeight="1" x14ac:dyDescent="0.25">
      <c r="A428" s="57"/>
      <c r="B428" s="133"/>
      <c r="C428" s="133"/>
      <c r="D428" s="133"/>
      <c r="E428" s="133"/>
      <c r="F428" s="133"/>
      <c r="G428" s="133"/>
      <c r="H428" s="133"/>
      <c r="I428" s="133"/>
      <c r="J428" s="133"/>
      <c r="K428" s="133"/>
      <c r="L428" s="133"/>
      <c r="M428" s="133"/>
      <c r="N428" s="57"/>
      <c r="O428" s="133"/>
    </row>
    <row r="429" spans="1:15" ht="15.75" customHeight="1" x14ac:dyDescent="0.25">
      <c r="A429" s="57"/>
      <c r="B429" s="133"/>
      <c r="C429" s="133"/>
      <c r="D429" s="133"/>
      <c r="E429" s="133"/>
      <c r="F429" s="133"/>
      <c r="G429" s="133"/>
      <c r="H429" s="133"/>
      <c r="I429" s="133"/>
      <c r="J429" s="133"/>
      <c r="K429" s="133"/>
      <c r="L429" s="133"/>
      <c r="M429" s="133"/>
      <c r="N429" s="57"/>
      <c r="O429" s="133"/>
    </row>
    <row r="430" spans="1:15" ht="15.75" customHeight="1" x14ac:dyDescent="0.25">
      <c r="A430" s="57"/>
      <c r="B430" s="133"/>
      <c r="C430" s="133"/>
      <c r="D430" s="133"/>
      <c r="E430" s="133"/>
      <c r="F430" s="133"/>
      <c r="G430" s="133"/>
      <c r="H430" s="133"/>
      <c r="I430" s="133"/>
      <c r="J430" s="133"/>
      <c r="K430" s="133"/>
      <c r="L430" s="133"/>
      <c r="M430" s="133"/>
      <c r="N430" s="57"/>
      <c r="O430" s="133"/>
    </row>
    <row r="431" spans="1:15" ht="15.75" customHeight="1" x14ac:dyDescent="0.25">
      <c r="A431" s="57"/>
      <c r="B431" s="133"/>
      <c r="C431" s="133"/>
      <c r="D431" s="133"/>
      <c r="E431" s="133"/>
      <c r="F431" s="133"/>
      <c r="G431" s="133"/>
      <c r="H431" s="133"/>
      <c r="I431" s="133"/>
      <c r="J431" s="133"/>
      <c r="K431" s="133"/>
      <c r="L431" s="133"/>
      <c r="M431" s="133"/>
      <c r="N431" s="57"/>
      <c r="O431" s="133"/>
    </row>
    <row r="432" spans="1:15" ht="15.75" customHeight="1" x14ac:dyDescent="0.25">
      <c r="A432" s="57"/>
      <c r="B432" s="133"/>
      <c r="C432" s="133"/>
      <c r="D432" s="133"/>
      <c r="E432" s="133"/>
      <c r="F432" s="133"/>
      <c r="G432" s="133"/>
      <c r="H432" s="133"/>
      <c r="I432" s="133"/>
      <c r="J432" s="133"/>
      <c r="K432" s="133"/>
      <c r="L432" s="133"/>
      <c r="M432" s="133"/>
      <c r="N432" s="57"/>
      <c r="O432" s="133"/>
    </row>
    <row r="433" spans="1:15" ht="15.75" customHeight="1" x14ac:dyDescent="0.25">
      <c r="A433" s="57"/>
      <c r="B433" s="133"/>
      <c r="C433" s="133"/>
      <c r="D433" s="133"/>
      <c r="E433" s="133"/>
      <c r="F433" s="133"/>
      <c r="G433" s="133"/>
      <c r="H433" s="133"/>
      <c r="I433" s="133"/>
      <c r="J433" s="133"/>
      <c r="K433" s="133"/>
      <c r="L433" s="133"/>
      <c r="M433" s="133"/>
      <c r="N433" s="57"/>
      <c r="O433" s="133"/>
    </row>
    <row r="434" spans="1:15" ht="15.75" customHeight="1" x14ac:dyDescent="0.25">
      <c r="A434" s="57"/>
      <c r="B434" s="133"/>
      <c r="C434" s="133"/>
      <c r="D434" s="133"/>
      <c r="E434" s="133"/>
      <c r="F434" s="133"/>
      <c r="G434" s="133"/>
      <c r="H434" s="133"/>
      <c r="I434" s="133"/>
      <c r="J434" s="133"/>
      <c r="K434" s="133"/>
      <c r="L434" s="133"/>
      <c r="M434" s="133"/>
      <c r="N434" s="57"/>
      <c r="O434" s="133"/>
    </row>
    <row r="435" spans="1:15" ht="15.75" customHeight="1" x14ac:dyDescent="0.25">
      <c r="A435" s="57"/>
      <c r="B435" s="133"/>
      <c r="C435" s="133"/>
      <c r="D435" s="133"/>
      <c r="E435" s="133"/>
      <c r="F435" s="133"/>
      <c r="G435" s="133"/>
      <c r="H435" s="133"/>
      <c r="I435" s="133"/>
      <c r="J435" s="133"/>
      <c r="K435" s="133"/>
      <c r="L435" s="133"/>
      <c r="M435" s="133"/>
      <c r="N435" s="57"/>
      <c r="O435" s="133"/>
    </row>
    <row r="436" spans="1:15" ht="15.75" customHeight="1" x14ac:dyDescent="0.25">
      <c r="A436" s="57"/>
      <c r="B436" s="133"/>
      <c r="C436" s="133"/>
      <c r="D436" s="133"/>
      <c r="E436" s="133"/>
      <c r="F436" s="133"/>
      <c r="G436" s="133"/>
      <c r="H436" s="133"/>
      <c r="I436" s="133"/>
      <c r="J436" s="133"/>
      <c r="K436" s="133"/>
      <c r="L436" s="133"/>
      <c r="M436" s="133"/>
      <c r="N436" s="57"/>
      <c r="O436" s="133"/>
    </row>
    <row r="437" spans="1:15" ht="15.75" customHeight="1" x14ac:dyDescent="0.25">
      <c r="A437" s="57"/>
      <c r="B437" s="133"/>
      <c r="C437" s="133"/>
      <c r="D437" s="133"/>
      <c r="E437" s="133"/>
      <c r="F437" s="133"/>
      <c r="G437" s="133"/>
      <c r="H437" s="133"/>
      <c r="I437" s="133"/>
      <c r="J437" s="133"/>
      <c r="K437" s="133"/>
      <c r="L437" s="133"/>
      <c r="M437" s="133"/>
      <c r="N437" s="57"/>
      <c r="O437" s="133"/>
    </row>
    <row r="438" spans="1:15" ht="15.75" customHeight="1" x14ac:dyDescent="0.25">
      <c r="A438" s="57"/>
      <c r="B438" s="133"/>
      <c r="C438" s="133"/>
      <c r="D438" s="133"/>
      <c r="E438" s="133"/>
      <c r="F438" s="133"/>
      <c r="G438" s="133"/>
      <c r="H438" s="133"/>
      <c r="I438" s="133"/>
      <c r="J438" s="133"/>
      <c r="K438" s="133"/>
      <c r="L438" s="133"/>
      <c r="M438" s="133"/>
      <c r="N438" s="57"/>
      <c r="O438" s="133"/>
    </row>
    <row r="439" spans="1:15" ht="15.75" customHeight="1" x14ac:dyDescent="0.25">
      <c r="A439" s="57"/>
      <c r="B439" s="133"/>
      <c r="C439" s="133"/>
      <c r="D439" s="133"/>
      <c r="E439" s="133"/>
      <c r="F439" s="133"/>
      <c r="G439" s="133"/>
      <c r="H439" s="133"/>
      <c r="I439" s="133"/>
      <c r="J439" s="133"/>
      <c r="K439" s="133"/>
      <c r="L439" s="133"/>
      <c r="M439" s="133"/>
      <c r="N439" s="57"/>
      <c r="O439" s="133"/>
    </row>
    <row r="440" spans="1:15" ht="15.75" customHeight="1" x14ac:dyDescent="0.25">
      <c r="A440" s="57"/>
      <c r="B440" s="133"/>
      <c r="C440" s="133"/>
      <c r="D440" s="133"/>
      <c r="E440" s="133"/>
      <c r="F440" s="133"/>
      <c r="G440" s="133"/>
      <c r="H440" s="133"/>
      <c r="I440" s="133"/>
      <c r="J440" s="133"/>
      <c r="K440" s="133"/>
      <c r="L440" s="133"/>
      <c r="M440" s="133"/>
      <c r="N440" s="57"/>
      <c r="O440" s="133"/>
    </row>
    <row r="441" spans="1:15" ht="15.75" customHeight="1" x14ac:dyDescent="0.25">
      <c r="A441" s="57"/>
      <c r="B441" s="133"/>
      <c r="C441" s="133"/>
      <c r="D441" s="133"/>
      <c r="E441" s="133"/>
      <c r="F441" s="133"/>
      <c r="G441" s="133"/>
      <c r="H441" s="133"/>
      <c r="I441" s="133"/>
      <c r="J441" s="133"/>
      <c r="K441" s="133"/>
      <c r="L441" s="133"/>
      <c r="M441" s="133"/>
      <c r="N441" s="57"/>
      <c r="O441" s="133"/>
    </row>
    <row r="442" spans="1:15" ht="15.75" customHeight="1" x14ac:dyDescent="0.25">
      <c r="A442" s="57"/>
      <c r="B442" s="133"/>
      <c r="C442" s="133"/>
      <c r="D442" s="133"/>
      <c r="E442" s="133"/>
      <c r="F442" s="133"/>
      <c r="G442" s="133"/>
      <c r="H442" s="133"/>
      <c r="I442" s="133"/>
      <c r="J442" s="133"/>
      <c r="K442" s="133"/>
      <c r="L442" s="133"/>
      <c r="M442" s="133"/>
      <c r="N442" s="57"/>
      <c r="O442" s="133"/>
    </row>
    <row r="443" spans="1:15" ht="15.75" customHeight="1" x14ac:dyDescent="0.25">
      <c r="A443" s="57"/>
      <c r="B443" s="133"/>
      <c r="C443" s="133"/>
      <c r="D443" s="133"/>
      <c r="E443" s="133"/>
      <c r="F443" s="133"/>
      <c r="G443" s="133"/>
      <c r="H443" s="133"/>
      <c r="I443" s="133"/>
      <c r="J443" s="133"/>
      <c r="K443" s="133"/>
      <c r="L443" s="133"/>
      <c r="M443" s="133"/>
      <c r="N443" s="57"/>
      <c r="O443" s="133"/>
    </row>
    <row r="444" spans="1:15" ht="15.75" customHeight="1" x14ac:dyDescent="0.25">
      <c r="A444" s="57"/>
      <c r="B444" s="133"/>
      <c r="C444" s="133"/>
      <c r="D444" s="133"/>
      <c r="E444" s="133"/>
      <c r="F444" s="133"/>
      <c r="G444" s="133"/>
      <c r="H444" s="133"/>
      <c r="I444" s="133"/>
      <c r="J444" s="133"/>
      <c r="K444" s="133"/>
      <c r="L444" s="133"/>
      <c r="M444" s="133"/>
      <c r="N444" s="57"/>
      <c r="O444" s="133"/>
    </row>
    <row r="445" spans="1:15" ht="15.75" customHeight="1" x14ac:dyDescent="0.25">
      <c r="A445" s="57"/>
      <c r="B445" s="133"/>
      <c r="C445" s="133"/>
      <c r="D445" s="133"/>
      <c r="E445" s="133"/>
      <c r="F445" s="133"/>
      <c r="G445" s="133"/>
      <c r="H445" s="133"/>
      <c r="I445" s="133"/>
      <c r="J445" s="133"/>
      <c r="K445" s="133"/>
      <c r="L445" s="133"/>
      <c r="M445" s="133"/>
      <c r="N445" s="57"/>
      <c r="O445" s="133"/>
    </row>
    <row r="446" spans="1:15" ht="15.75" customHeight="1" x14ac:dyDescent="0.25">
      <c r="A446" s="57"/>
      <c r="B446" s="133"/>
      <c r="C446" s="133"/>
      <c r="D446" s="133"/>
      <c r="E446" s="133"/>
      <c r="F446" s="133"/>
      <c r="G446" s="133"/>
      <c r="H446" s="133"/>
      <c r="I446" s="133"/>
      <c r="J446" s="133"/>
      <c r="K446" s="133"/>
      <c r="L446" s="133"/>
      <c r="M446" s="133"/>
      <c r="N446" s="57"/>
      <c r="O446" s="133"/>
    </row>
    <row r="447" spans="1:15" ht="15.75" customHeight="1" x14ac:dyDescent="0.25">
      <c r="A447" s="57"/>
      <c r="B447" s="133"/>
      <c r="C447" s="133"/>
      <c r="D447" s="133"/>
      <c r="E447" s="133"/>
      <c r="F447" s="133"/>
      <c r="G447" s="133"/>
      <c r="H447" s="133"/>
      <c r="I447" s="133"/>
      <c r="J447" s="133"/>
      <c r="K447" s="133"/>
      <c r="L447" s="133"/>
      <c r="M447" s="133"/>
      <c r="N447" s="57"/>
      <c r="O447" s="133"/>
    </row>
    <row r="448" spans="1:15" ht="15.75" customHeight="1" x14ac:dyDescent="0.25">
      <c r="A448" s="57"/>
      <c r="B448" s="133"/>
      <c r="C448" s="133"/>
      <c r="D448" s="133"/>
      <c r="E448" s="133"/>
      <c r="F448" s="133"/>
      <c r="G448" s="133"/>
      <c r="H448" s="133"/>
      <c r="I448" s="133"/>
      <c r="J448" s="133"/>
      <c r="K448" s="133"/>
      <c r="L448" s="133"/>
      <c r="M448" s="133"/>
      <c r="N448" s="57"/>
      <c r="O448" s="133"/>
    </row>
    <row r="449" spans="1:15" ht="15.75" customHeight="1" x14ac:dyDescent="0.25">
      <c r="A449" s="57"/>
      <c r="B449" s="133"/>
      <c r="C449" s="133"/>
      <c r="D449" s="133"/>
      <c r="E449" s="133"/>
      <c r="F449" s="133"/>
      <c r="G449" s="133"/>
      <c r="H449" s="133"/>
      <c r="I449" s="133"/>
      <c r="J449" s="133"/>
      <c r="K449" s="133"/>
      <c r="L449" s="133"/>
      <c r="M449" s="133"/>
      <c r="N449" s="57"/>
      <c r="O449" s="133"/>
    </row>
    <row r="450" spans="1:15" ht="15.75" customHeight="1" x14ac:dyDescent="0.25">
      <c r="A450" s="57"/>
      <c r="B450" s="133"/>
      <c r="C450" s="133"/>
      <c r="D450" s="133"/>
      <c r="E450" s="133"/>
      <c r="F450" s="133"/>
      <c r="G450" s="133"/>
      <c r="H450" s="133"/>
      <c r="I450" s="133"/>
      <c r="J450" s="133"/>
      <c r="K450" s="133"/>
      <c r="L450" s="133"/>
      <c r="M450" s="133"/>
      <c r="N450" s="57"/>
      <c r="O450" s="133"/>
    </row>
    <row r="451" spans="1:15" ht="15.75" customHeight="1" x14ac:dyDescent="0.25">
      <c r="A451" s="57"/>
      <c r="B451" s="133"/>
      <c r="C451" s="133"/>
      <c r="D451" s="133"/>
      <c r="E451" s="133"/>
      <c r="F451" s="133"/>
      <c r="G451" s="133"/>
      <c r="H451" s="133"/>
      <c r="I451" s="133"/>
      <c r="J451" s="133"/>
      <c r="K451" s="133"/>
      <c r="L451" s="133"/>
      <c r="M451" s="133"/>
      <c r="N451" s="57"/>
      <c r="O451" s="133"/>
    </row>
    <row r="452" spans="1:15" ht="15.75" customHeight="1" x14ac:dyDescent="0.25">
      <c r="A452" s="57"/>
      <c r="B452" s="133"/>
      <c r="C452" s="133"/>
      <c r="D452" s="133"/>
      <c r="E452" s="133"/>
      <c r="F452" s="133"/>
      <c r="G452" s="133"/>
      <c r="H452" s="133"/>
      <c r="I452" s="133"/>
      <c r="J452" s="133"/>
      <c r="K452" s="133"/>
      <c r="L452" s="133"/>
      <c r="M452" s="133"/>
      <c r="N452" s="57"/>
      <c r="O452" s="133"/>
    </row>
    <row r="453" spans="1:15" ht="15.75" customHeight="1" x14ac:dyDescent="0.25">
      <c r="A453" s="57"/>
      <c r="B453" s="133"/>
      <c r="C453" s="133"/>
      <c r="D453" s="133"/>
      <c r="E453" s="133"/>
      <c r="F453" s="133"/>
      <c r="G453" s="133"/>
      <c r="H453" s="133"/>
      <c r="I453" s="133"/>
      <c r="J453" s="133"/>
      <c r="K453" s="133"/>
      <c r="L453" s="133"/>
      <c r="M453" s="133"/>
      <c r="N453" s="57"/>
      <c r="O453" s="133"/>
    </row>
    <row r="454" spans="1:15" ht="15.75" customHeight="1" x14ac:dyDescent="0.25">
      <c r="A454" s="57"/>
      <c r="B454" s="133"/>
      <c r="C454" s="133"/>
      <c r="D454" s="133"/>
      <c r="E454" s="133"/>
      <c r="F454" s="133"/>
      <c r="G454" s="133"/>
      <c r="H454" s="133"/>
      <c r="I454" s="133"/>
      <c r="J454" s="133"/>
      <c r="K454" s="133"/>
      <c r="L454" s="133"/>
      <c r="M454" s="133"/>
      <c r="N454" s="57"/>
      <c r="O454" s="133"/>
    </row>
    <row r="455" spans="1:15" ht="15.75" customHeight="1" x14ac:dyDescent="0.25">
      <c r="A455" s="57"/>
      <c r="B455" s="133"/>
      <c r="C455" s="133"/>
      <c r="D455" s="133"/>
      <c r="E455" s="133"/>
      <c r="F455" s="133"/>
      <c r="G455" s="133"/>
      <c r="H455" s="133"/>
      <c r="I455" s="133"/>
      <c r="J455" s="133"/>
      <c r="K455" s="133"/>
      <c r="L455" s="133"/>
      <c r="M455" s="133"/>
      <c r="N455" s="57"/>
      <c r="O455" s="133"/>
    </row>
    <row r="456" spans="1:15" ht="15.75" customHeight="1" x14ac:dyDescent="0.25">
      <c r="A456" s="57"/>
      <c r="B456" s="133"/>
      <c r="C456" s="133"/>
      <c r="D456" s="133"/>
      <c r="E456" s="133"/>
      <c r="F456" s="133"/>
      <c r="G456" s="133"/>
      <c r="H456" s="133"/>
      <c r="I456" s="133"/>
      <c r="J456" s="133"/>
      <c r="K456" s="133"/>
      <c r="L456" s="133"/>
      <c r="M456" s="133"/>
      <c r="N456" s="57"/>
      <c r="O456" s="133"/>
    </row>
    <row r="457" spans="1:15" ht="15.75" customHeight="1" x14ac:dyDescent="0.25">
      <c r="A457" s="57"/>
      <c r="B457" s="133"/>
      <c r="C457" s="133"/>
      <c r="D457" s="133"/>
      <c r="E457" s="133"/>
      <c r="F457" s="133"/>
      <c r="G457" s="133"/>
      <c r="H457" s="133"/>
      <c r="I457" s="133"/>
      <c r="J457" s="133"/>
      <c r="K457" s="133"/>
      <c r="L457" s="133"/>
      <c r="M457" s="133"/>
      <c r="N457" s="57"/>
      <c r="O457" s="133"/>
    </row>
    <row r="458" spans="1:15" ht="15.75" customHeight="1" x14ac:dyDescent="0.25">
      <c r="A458" s="57"/>
      <c r="B458" s="133"/>
      <c r="C458" s="133"/>
      <c r="D458" s="133"/>
      <c r="E458" s="133"/>
      <c r="F458" s="133"/>
      <c r="G458" s="133"/>
      <c r="H458" s="133"/>
      <c r="I458" s="133"/>
      <c r="J458" s="133"/>
      <c r="K458" s="133"/>
      <c r="L458" s="133"/>
      <c r="M458" s="133"/>
      <c r="N458" s="57"/>
      <c r="O458" s="133"/>
    </row>
    <row r="459" spans="1:15" ht="15.75" customHeight="1" x14ac:dyDescent="0.25">
      <c r="A459" s="57"/>
      <c r="B459" s="133"/>
      <c r="C459" s="133"/>
      <c r="D459" s="133"/>
      <c r="E459" s="133"/>
      <c r="F459" s="133"/>
      <c r="G459" s="133"/>
      <c r="H459" s="133"/>
      <c r="I459" s="133"/>
      <c r="J459" s="133"/>
      <c r="K459" s="133"/>
      <c r="L459" s="133"/>
      <c r="M459" s="133"/>
      <c r="N459" s="57"/>
      <c r="O459" s="133"/>
    </row>
    <row r="460" spans="1:15" ht="15.75" customHeight="1" x14ac:dyDescent="0.25">
      <c r="A460" s="57"/>
      <c r="B460" s="133"/>
      <c r="C460" s="133"/>
      <c r="D460" s="133"/>
      <c r="E460" s="133"/>
      <c r="F460" s="133"/>
      <c r="G460" s="133"/>
      <c r="H460" s="133"/>
      <c r="I460" s="133"/>
      <c r="J460" s="133"/>
      <c r="K460" s="133"/>
      <c r="L460" s="133"/>
      <c r="M460" s="133"/>
      <c r="N460" s="57"/>
      <c r="O460" s="133"/>
    </row>
    <row r="461" spans="1:15" ht="15.75" customHeight="1" x14ac:dyDescent="0.25">
      <c r="A461" s="57"/>
      <c r="B461" s="133"/>
      <c r="C461" s="133"/>
      <c r="D461" s="133"/>
      <c r="E461" s="133"/>
      <c r="F461" s="133"/>
      <c r="G461" s="133"/>
      <c r="H461" s="133"/>
      <c r="I461" s="133"/>
      <c r="J461" s="133"/>
      <c r="K461" s="133"/>
      <c r="L461" s="133"/>
      <c r="M461" s="133"/>
      <c r="N461" s="57"/>
      <c r="O461" s="133"/>
    </row>
    <row r="462" spans="1:15" ht="15.75" customHeight="1" x14ac:dyDescent="0.25">
      <c r="A462" s="57"/>
      <c r="B462" s="133"/>
      <c r="C462" s="133"/>
      <c r="D462" s="133"/>
      <c r="E462" s="133"/>
      <c r="F462" s="133"/>
      <c r="G462" s="133"/>
      <c r="H462" s="133"/>
      <c r="I462" s="133"/>
      <c r="J462" s="133"/>
      <c r="K462" s="133"/>
      <c r="L462" s="133"/>
      <c r="M462" s="133"/>
      <c r="N462" s="57"/>
      <c r="O462" s="133"/>
    </row>
    <row r="463" spans="1:15" ht="15.75" customHeight="1" x14ac:dyDescent="0.25">
      <c r="A463" s="57"/>
      <c r="B463" s="133"/>
      <c r="C463" s="133"/>
      <c r="D463" s="133"/>
      <c r="E463" s="133"/>
      <c r="F463" s="133"/>
      <c r="G463" s="133"/>
      <c r="H463" s="133"/>
      <c r="I463" s="133"/>
      <c r="J463" s="133"/>
      <c r="K463" s="133"/>
      <c r="L463" s="133"/>
      <c r="M463" s="133"/>
      <c r="N463" s="57"/>
      <c r="O463" s="133"/>
    </row>
    <row r="464" spans="1:15" ht="15.75" customHeight="1" x14ac:dyDescent="0.25">
      <c r="A464" s="57"/>
      <c r="B464" s="133"/>
      <c r="C464" s="133"/>
      <c r="D464" s="133"/>
      <c r="E464" s="133"/>
      <c r="F464" s="133"/>
      <c r="G464" s="133"/>
      <c r="H464" s="133"/>
      <c r="I464" s="133"/>
      <c r="J464" s="133"/>
      <c r="K464" s="133"/>
      <c r="L464" s="133"/>
      <c r="M464" s="133"/>
      <c r="N464" s="57"/>
      <c r="O464" s="133"/>
    </row>
    <row r="465" spans="1:15" ht="15.75" customHeight="1" x14ac:dyDescent="0.25">
      <c r="A465" s="57"/>
      <c r="B465" s="133"/>
      <c r="C465" s="133"/>
      <c r="D465" s="133"/>
      <c r="E465" s="133"/>
      <c r="F465" s="133"/>
      <c r="G465" s="133"/>
      <c r="H465" s="133"/>
      <c r="I465" s="133"/>
      <c r="J465" s="133"/>
      <c r="K465" s="133"/>
      <c r="L465" s="133"/>
      <c r="M465" s="133"/>
      <c r="N465" s="57"/>
      <c r="O465" s="133"/>
    </row>
    <row r="466" spans="1:15" ht="15.75" customHeight="1" x14ac:dyDescent="0.25">
      <c r="A466" s="57"/>
      <c r="B466" s="133"/>
      <c r="C466" s="133"/>
      <c r="D466" s="133"/>
      <c r="E466" s="133"/>
      <c r="F466" s="133"/>
      <c r="G466" s="133"/>
      <c r="H466" s="133"/>
      <c r="I466" s="133"/>
      <c r="J466" s="133"/>
      <c r="K466" s="133"/>
      <c r="L466" s="133"/>
      <c r="M466" s="133"/>
      <c r="N466" s="57"/>
      <c r="O466" s="133"/>
    </row>
    <row r="467" spans="1:15" ht="15.75" customHeight="1" x14ac:dyDescent="0.25">
      <c r="A467" s="57"/>
      <c r="B467" s="133"/>
      <c r="C467" s="133"/>
      <c r="D467" s="133"/>
      <c r="E467" s="133"/>
      <c r="F467" s="133"/>
      <c r="G467" s="133"/>
      <c r="H467" s="133"/>
      <c r="I467" s="133"/>
      <c r="J467" s="133"/>
      <c r="K467" s="133"/>
      <c r="L467" s="133"/>
      <c r="M467" s="133"/>
      <c r="N467" s="57"/>
      <c r="O467" s="133"/>
    </row>
    <row r="468" spans="1:15" ht="15.75" customHeight="1" x14ac:dyDescent="0.25">
      <c r="A468" s="57"/>
      <c r="B468" s="133"/>
      <c r="C468" s="133"/>
      <c r="D468" s="133"/>
      <c r="E468" s="133"/>
      <c r="F468" s="133"/>
      <c r="G468" s="133"/>
      <c r="H468" s="133"/>
      <c r="I468" s="133"/>
      <c r="J468" s="133"/>
      <c r="K468" s="133"/>
      <c r="L468" s="133"/>
      <c r="M468" s="133"/>
      <c r="N468" s="57"/>
      <c r="O468" s="133"/>
    </row>
    <row r="469" spans="1:15" ht="15.75" customHeight="1" x14ac:dyDescent="0.25">
      <c r="A469" s="57"/>
      <c r="B469" s="133"/>
      <c r="C469" s="133"/>
      <c r="D469" s="133"/>
      <c r="E469" s="133"/>
      <c r="F469" s="133"/>
      <c r="G469" s="133"/>
      <c r="H469" s="133"/>
      <c r="I469" s="133"/>
      <c r="J469" s="133"/>
      <c r="K469" s="133"/>
      <c r="L469" s="133"/>
      <c r="M469" s="133"/>
      <c r="N469" s="57"/>
      <c r="O469" s="133"/>
    </row>
    <row r="470" spans="1:15" ht="15.75" customHeight="1" x14ac:dyDescent="0.25">
      <c r="A470" s="57"/>
      <c r="B470" s="133"/>
      <c r="C470" s="133"/>
      <c r="D470" s="133"/>
      <c r="E470" s="133"/>
      <c r="F470" s="133"/>
      <c r="G470" s="133"/>
      <c r="H470" s="133"/>
      <c r="I470" s="133"/>
      <c r="J470" s="133"/>
      <c r="K470" s="133"/>
      <c r="L470" s="133"/>
      <c r="M470" s="133"/>
      <c r="N470" s="57"/>
      <c r="O470" s="133"/>
    </row>
    <row r="471" spans="1:15" ht="15.75" customHeight="1" x14ac:dyDescent="0.25">
      <c r="A471" s="57"/>
      <c r="B471" s="133"/>
      <c r="C471" s="133"/>
      <c r="D471" s="133"/>
      <c r="E471" s="133"/>
      <c r="F471" s="133"/>
      <c r="G471" s="133"/>
      <c r="H471" s="133"/>
      <c r="I471" s="133"/>
      <c r="J471" s="133"/>
      <c r="K471" s="133"/>
      <c r="L471" s="133"/>
      <c r="M471" s="133"/>
      <c r="N471" s="57"/>
      <c r="O471" s="133"/>
    </row>
    <row r="472" spans="1:15" ht="15.75" customHeight="1" x14ac:dyDescent="0.25">
      <c r="A472" s="57"/>
      <c r="B472" s="133"/>
      <c r="C472" s="133"/>
      <c r="D472" s="133"/>
      <c r="E472" s="133"/>
      <c r="F472" s="133"/>
      <c r="G472" s="133"/>
      <c r="H472" s="133"/>
      <c r="I472" s="133"/>
      <c r="J472" s="133"/>
      <c r="K472" s="133"/>
      <c r="L472" s="133"/>
      <c r="M472" s="133"/>
      <c r="N472" s="57"/>
      <c r="O472" s="133"/>
    </row>
    <row r="473" spans="1:15" ht="15.75" customHeight="1" x14ac:dyDescent="0.25">
      <c r="A473" s="57"/>
      <c r="B473" s="133"/>
      <c r="C473" s="133"/>
      <c r="D473" s="133"/>
      <c r="E473" s="133"/>
      <c r="F473" s="133"/>
      <c r="G473" s="133"/>
      <c r="H473" s="133"/>
      <c r="I473" s="133"/>
      <c r="J473" s="133"/>
      <c r="K473" s="133"/>
      <c r="L473" s="133"/>
      <c r="M473" s="133"/>
      <c r="N473" s="57"/>
      <c r="O473" s="133"/>
    </row>
    <row r="474" spans="1:15" ht="15.75" customHeight="1" x14ac:dyDescent="0.25">
      <c r="A474" s="57"/>
      <c r="B474" s="133"/>
      <c r="C474" s="133"/>
      <c r="D474" s="133"/>
      <c r="E474" s="133"/>
      <c r="F474" s="133"/>
      <c r="G474" s="133"/>
      <c r="H474" s="133"/>
      <c r="I474" s="133"/>
      <c r="J474" s="133"/>
      <c r="K474" s="133"/>
      <c r="L474" s="133"/>
      <c r="M474" s="133"/>
      <c r="N474" s="57"/>
      <c r="O474" s="133"/>
    </row>
    <row r="475" spans="1:15" ht="15.75" customHeight="1" x14ac:dyDescent="0.25">
      <c r="A475" s="57"/>
      <c r="B475" s="133"/>
      <c r="C475" s="133"/>
      <c r="D475" s="133"/>
      <c r="E475" s="133"/>
      <c r="F475" s="133"/>
      <c r="G475" s="133"/>
      <c r="H475" s="133"/>
      <c r="I475" s="133"/>
      <c r="J475" s="133"/>
      <c r="K475" s="133"/>
      <c r="L475" s="133"/>
      <c r="M475" s="133"/>
      <c r="N475" s="57"/>
      <c r="O475" s="133"/>
    </row>
    <row r="476" spans="1:15" ht="15.75" customHeight="1" x14ac:dyDescent="0.25">
      <c r="A476" s="57"/>
      <c r="B476" s="133"/>
      <c r="C476" s="133"/>
      <c r="D476" s="133"/>
      <c r="E476" s="133"/>
      <c r="F476" s="133"/>
      <c r="G476" s="133"/>
      <c r="H476" s="133"/>
      <c r="I476" s="133"/>
      <c r="J476" s="133"/>
      <c r="K476" s="133"/>
      <c r="L476" s="133"/>
      <c r="M476" s="133"/>
      <c r="N476" s="57"/>
      <c r="O476" s="133"/>
    </row>
    <row r="477" spans="1:15" ht="15.75" customHeight="1" x14ac:dyDescent="0.25">
      <c r="A477" s="57"/>
      <c r="B477" s="133"/>
      <c r="C477" s="133"/>
      <c r="D477" s="133"/>
      <c r="E477" s="133"/>
      <c r="F477" s="133"/>
      <c r="G477" s="133"/>
      <c r="H477" s="133"/>
      <c r="I477" s="133"/>
      <c r="J477" s="133"/>
      <c r="K477" s="133"/>
      <c r="L477" s="133"/>
      <c r="M477" s="133"/>
      <c r="N477" s="57"/>
      <c r="O477" s="133"/>
    </row>
    <row r="478" spans="1:15" ht="15.75" customHeight="1" x14ac:dyDescent="0.25">
      <c r="A478" s="57"/>
      <c r="B478" s="133"/>
      <c r="C478" s="133"/>
      <c r="D478" s="133"/>
      <c r="E478" s="133"/>
      <c r="F478" s="133"/>
      <c r="G478" s="133"/>
      <c r="H478" s="133"/>
      <c r="I478" s="133"/>
      <c r="J478" s="133"/>
      <c r="K478" s="133"/>
      <c r="L478" s="133"/>
      <c r="M478" s="133"/>
      <c r="N478" s="57"/>
      <c r="O478" s="133"/>
    </row>
    <row r="479" spans="1:15" ht="15.75" customHeight="1" x14ac:dyDescent="0.25">
      <c r="A479" s="57"/>
      <c r="B479" s="133"/>
      <c r="C479" s="133"/>
      <c r="D479" s="133"/>
      <c r="E479" s="133"/>
      <c r="F479" s="133"/>
      <c r="G479" s="133"/>
      <c r="H479" s="133"/>
      <c r="I479" s="133"/>
      <c r="J479" s="133"/>
      <c r="K479" s="133"/>
      <c r="L479" s="133"/>
      <c r="M479" s="133"/>
      <c r="N479" s="57"/>
      <c r="O479" s="133"/>
    </row>
    <row r="480" spans="1:15" ht="15.75" customHeight="1" x14ac:dyDescent="0.25">
      <c r="A480" s="57"/>
      <c r="B480" s="133"/>
      <c r="C480" s="133"/>
      <c r="D480" s="133"/>
      <c r="E480" s="133"/>
      <c r="F480" s="133"/>
      <c r="G480" s="133"/>
      <c r="H480" s="133"/>
      <c r="I480" s="133"/>
      <c r="J480" s="133"/>
      <c r="K480" s="133"/>
      <c r="L480" s="133"/>
      <c r="M480" s="133"/>
      <c r="N480" s="57"/>
      <c r="O480" s="133"/>
    </row>
    <row r="481" spans="1:15" ht="15.75" customHeight="1" x14ac:dyDescent="0.25">
      <c r="A481" s="57"/>
      <c r="B481" s="133"/>
      <c r="C481" s="133"/>
      <c r="D481" s="133"/>
      <c r="E481" s="133"/>
      <c r="F481" s="133"/>
      <c r="G481" s="133"/>
      <c r="H481" s="133"/>
      <c r="I481" s="133"/>
      <c r="J481" s="133"/>
      <c r="K481" s="133"/>
      <c r="L481" s="133"/>
      <c r="M481" s="133"/>
      <c r="N481" s="57"/>
      <c r="O481" s="133"/>
    </row>
    <row r="482" spans="1:15" ht="15.75" customHeight="1" x14ac:dyDescent="0.25">
      <c r="A482" s="57"/>
      <c r="B482" s="133"/>
      <c r="C482" s="133"/>
      <c r="D482" s="133"/>
      <c r="E482" s="133"/>
      <c r="F482" s="133"/>
      <c r="G482" s="133"/>
      <c r="H482" s="133"/>
      <c r="I482" s="133"/>
      <c r="J482" s="133"/>
      <c r="K482" s="133"/>
      <c r="L482" s="133"/>
      <c r="M482" s="133"/>
      <c r="N482" s="57"/>
      <c r="O482" s="133"/>
    </row>
    <row r="483" spans="1:15" ht="15.75" customHeight="1" x14ac:dyDescent="0.25">
      <c r="A483" s="57"/>
      <c r="B483" s="133"/>
      <c r="C483" s="133"/>
      <c r="D483" s="133"/>
      <c r="E483" s="133"/>
      <c r="F483" s="133"/>
      <c r="G483" s="133"/>
      <c r="H483" s="133"/>
      <c r="I483" s="133"/>
      <c r="J483" s="133"/>
      <c r="K483" s="133"/>
      <c r="L483" s="133"/>
      <c r="M483" s="133"/>
      <c r="N483" s="57"/>
      <c r="O483" s="133"/>
    </row>
    <row r="484" spans="1:15" ht="15.75" customHeight="1" x14ac:dyDescent="0.25">
      <c r="A484" s="57"/>
      <c r="B484" s="133"/>
      <c r="C484" s="133"/>
      <c r="D484" s="133"/>
      <c r="E484" s="133"/>
      <c r="F484" s="133"/>
      <c r="G484" s="133"/>
      <c r="H484" s="133"/>
      <c r="I484" s="133"/>
      <c r="J484" s="133"/>
      <c r="K484" s="133"/>
      <c r="L484" s="133"/>
      <c r="M484" s="133"/>
      <c r="N484" s="57"/>
      <c r="O484" s="133"/>
    </row>
    <row r="485" spans="1:15" ht="15.75" customHeight="1" x14ac:dyDescent="0.25">
      <c r="A485" s="57"/>
      <c r="B485" s="133"/>
      <c r="C485" s="133"/>
      <c r="D485" s="133"/>
      <c r="E485" s="133"/>
      <c r="F485" s="133"/>
      <c r="G485" s="133"/>
      <c r="H485" s="133"/>
      <c r="I485" s="133"/>
      <c r="J485" s="133"/>
      <c r="K485" s="133"/>
      <c r="L485" s="133"/>
      <c r="M485" s="133"/>
      <c r="N485" s="57"/>
      <c r="O485" s="133"/>
    </row>
    <row r="486" spans="1:15" ht="15.75" customHeight="1" x14ac:dyDescent="0.25">
      <c r="A486" s="57"/>
      <c r="B486" s="133"/>
      <c r="C486" s="133"/>
      <c r="D486" s="133"/>
      <c r="E486" s="133"/>
      <c r="F486" s="133"/>
      <c r="G486" s="133"/>
      <c r="H486" s="133"/>
      <c r="I486" s="133"/>
      <c r="J486" s="133"/>
      <c r="K486" s="133"/>
      <c r="L486" s="133"/>
      <c r="M486" s="133"/>
      <c r="N486" s="57"/>
      <c r="O486" s="133"/>
    </row>
    <row r="487" spans="1:15" ht="15.75" customHeight="1" x14ac:dyDescent="0.25">
      <c r="A487" s="57"/>
      <c r="B487" s="133"/>
      <c r="C487" s="133"/>
      <c r="D487" s="133"/>
      <c r="E487" s="133"/>
      <c r="F487" s="133"/>
      <c r="G487" s="133"/>
      <c r="H487" s="133"/>
      <c r="I487" s="133"/>
      <c r="J487" s="133"/>
      <c r="K487" s="133"/>
      <c r="L487" s="133"/>
      <c r="M487" s="133"/>
      <c r="N487" s="57"/>
      <c r="O487" s="133"/>
    </row>
    <row r="488" spans="1:15" ht="15.75" customHeight="1" x14ac:dyDescent="0.25">
      <c r="A488" s="57"/>
      <c r="B488" s="133"/>
      <c r="C488" s="133"/>
      <c r="D488" s="133"/>
      <c r="E488" s="133"/>
      <c r="F488" s="133"/>
      <c r="G488" s="133"/>
      <c r="H488" s="133"/>
      <c r="I488" s="133"/>
      <c r="J488" s="133"/>
      <c r="K488" s="133"/>
      <c r="L488" s="133"/>
      <c r="M488" s="133"/>
      <c r="N488" s="57"/>
      <c r="O488" s="133"/>
    </row>
    <row r="489" spans="1:15" ht="15.75" customHeight="1" x14ac:dyDescent="0.25">
      <c r="A489" s="57"/>
      <c r="B489" s="133"/>
      <c r="C489" s="133"/>
      <c r="D489" s="133"/>
      <c r="E489" s="133"/>
      <c r="F489" s="133"/>
      <c r="G489" s="133"/>
      <c r="H489" s="133"/>
      <c r="I489" s="133"/>
      <c r="J489" s="133"/>
      <c r="K489" s="133"/>
      <c r="L489" s="133"/>
      <c r="M489" s="133"/>
      <c r="N489" s="57"/>
      <c r="O489" s="133"/>
    </row>
    <row r="490" spans="1:15" ht="15.75" customHeight="1" x14ac:dyDescent="0.25">
      <c r="A490" s="57"/>
      <c r="B490" s="133"/>
      <c r="C490" s="133"/>
      <c r="D490" s="133"/>
      <c r="E490" s="133"/>
      <c r="F490" s="133"/>
      <c r="G490" s="133"/>
      <c r="H490" s="133"/>
      <c r="I490" s="133"/>
      <c r="J490" s="133"/>
      <c r="K490" s="133"/>
      <c r="L490" s="133"/>
      <c r="M490" s="133"/>
      <c r="N490" s="57"/>
      <c r="O490" s="133"/>
    </row>
    <row r="491" spans="1:15" ht="15.75" customHeight="1" x14ac:dyDescent="0.25">
      <c r="A491" s="57"/>
      <c r="B491" s="133"/>
      <c r="C491" s="133"/>
      <c r="D491" s="133"/>
      <c r="E491" s="133"/>
      <c r="F491" s="133"/>
      <c r="G491" s="133"/>
      <c r="H491" s="133"/>
      <c r="I491" s="133"/>
      <c r="J491" s="133"/>
      <c r="K491" s="133"/>
      <c r="L491" s="133"/>
      <c r="M491" s="133"/>
      <c r="N491" s="57"/>
      <c r="O491" s="133"/>
    </row>
    <row r="492" spans="1:15" ht="15.75" customHeight="1" x14ac:dyDescent="0.25">
      <c r="A492" s="57"/>
      <c r="B492" s="133"/>
      <c r="C492" s="133"/>
      <c r="D492" s="133"/>
      <c r="E492" s="133"/>
      <c r="F492" s="133"/>
      <c r="G492" s="133"/>
      <c r="H492" s="133"/>
      <c r="I492" s="133"/>
      <c r="J492" s="133"/>
      <c r="K492" s="133"/>
      <c r="L492" s="133"/>
      <c r="M492" s="133"/>
      <c r="N492" s="57"/>
      <c r="O492" s="133"/>
    </row>
    <row r="493" spans="1:15" ht="15.75" customHeight="1" x14ac:dyDescent="0.25">
      <c r="A493" s="57"/>
      <c r="B493" s="133"/>
      <c r="C493" s="133"/>
      <c r="D493" s="133"/>
      <c r="E493" s="133"/>
      <c r="F493" s="133"/>
      <c r="G493" s="133"/>
      <c r="H493" s="133"/>
      <c r="I493" s="133"/>
      <c r="J493" s="133"/>
      <c r="K493" s="133"/>
      <c r="L493" s="133"/>
      <c r="M493" s="133"/>
      <c r="N493" s="57"/>
      <c r="O493" s="133"/>
    </row>
    <row r="494" spans="1:15" ht="15.75" customHeight="1" x14ac:dyDescent="0.25">
      <c r="A494" s="57"/>
      <c r="B494" s="133"/>
      <c r="C494" s="133"/>
      <c r="D494" s="133"/>
      <c r="E494" s="133"/>
      <c r="F494" s="133"/>
      <c r="G494" s="133"/>
      <c r="H494" s="133"/>
      <c r="I494" s="133"/>
      <c r="J494" s="133"/>
      <c r="K494" s="133"/>
      <c r="L494" s="133"/>
      <c r="M494" s="133"/>
      <c r="N494" s="57"/>
      <c r="O494" s="133"/>
    </row>
    <row r="495" spans="1:15" ht="15.75" customHeight="1" x14ac:dyDescent="0.25">
      <c r="A495" s="57"/>
      <c r="B495" s="133"/>
      <c r="C495" s="133"/>
      <c r="D495" s="133"/>
      <c r="E495" s="133"/>
      <c r="F495" s="133"/>
      <c r="G495" s="133"/>
      <c r="H495" s="133"/>
      <c r="I495" s="133"/>
      <c r="J495" s="133"/>
      <c r="K495" s="133"/>
      <c r="L495" s="133"/>
      <c r="M495" s="133"/>
      <c r="N495" s="57"/>
      <c r="O495" s="133"/>
    </row>
    <row r="496" spans="1:15" ht="15.75" customHeight="1" x14ac:dyDescent="0.25">
      <c r="A496" s="57"/>
      <c r="B496" s="133"/>
      <c r="C496" s="133"/>
      <c r="D496" s="133"/>
      <c r="E496" s="133"/>
      <c r="F496" s="133"/>
      <c r="G496" s="133"/>
      <c r="H496" s="133"/>
      <c r="I496" s="133"/>
      <c r="J496" s="133"/>
      <c r="K496" s="133"/>
      <c r="L496" s="133"/>
      <c r="M496" s="133"/>
      <c r="N496" s="57"/>
      <c r="O496" s="133"/>
    </row>
    <row r="497" spans="1:15" ht="15.75" customHeight="1" x14ac:dyDescent="0.25">
      <c r="A497" s="57"/>
      <c r="B497" s="133"/>
      <c r="C497" s="133"/>
      <c r="D497" s="133"/>
      <c r="E497" s="133"/>
      <c r="F497" s="133"/>
      <c r="G497" s="133"/>
      <c r="H497" s="133"/>
      <c r="I497" s="133"/>
      <c r="J497" s="133"/>
      <c r="K497" s="133"/>
      <c r="L497" s="133"/>
      <c r="M497" s="133"/>
      <c r="N497" s="57"/>
      <c r="O497" s="133"/>
    </row>
    <row r="498" spans="1:15" ht="15.75" customHeight="1" x14ac:dyDescent="0.25">
      <c r="A498" s="57"/>
      <c r="B498" s="133"/>
      <c r="C498" s="133"/>
      <c r="D498" s="133"/>
      <c r="E498" s="133"/>
      <c r="F498" s="133"/>
      <c r="G498" s="133"/>
      <c r="H498" s="133"/>
      <c r="I498" s="133"/>
      <c r="J498" s="133"/>
      <c r="K498" s="133"/>
      <c r="L498" s="133"/>
      <c r="M498" s="133"/>
      <c r="N498" s="57"/>
      <c r="O498" s="133"/>
    </row>
    <row r="499" spans="1:15" ht="15.75" customHeight="1" x14ac:dyDescent="0.25">
      <c r="A499" s="57"/>
      <c r="B499" s="133"/>
      <c r="C499" s="133"/>
      <c r="D499" s="133"/>
      <c r="E499" s="133"/>
      <c r="F499" s="133"/>
      <c r="G499" s="133"/>
      <c r="H499" s="133"/>
      <c r="I499" s="133"/>
      <c r="J499" s="133"/>
      <c r="K499" s="133"/>
      <c r="L499" s="133"/>
      <c r="M499" s="133"/>
      <c r="N499" s="57"/>
      <c r="O499" s="133"/>
    </row>
    <row r="500" spans="1:15" ht="15.75" customHeight="1" x14ac:dyDescent="0.25">
      <c r="A500" s="57"/>
      <c r="B500" s="133"/>
      <c r="C500" s="133"/>
      <c r="D500" s="133"/>
      <c r="E500" s="133"/>
      <c r="F500" s="133"/>
      <c r="G500" s="133"/>
      <c r="H500" s="133"/>
      <c r="I500" s="133"/>
      <c r="J500" s="133"/>
      <c r="K500" s="133"/>
      <c r="L500" s="133"/>
      <c r="M500" s="133"/>
      <c r="N500" s="57"/>
      <c r="O500" s="133"/>
    </row>
    <row r="501" spans="1:15" ht="15.75" customHeight="1" x14ac:dyDescent="0.25">
      <c r="A501" s="57"/>
      <c r="B501" s="133"/>
      <c r="C501" s="133"/>
      <c r="D501" s="133"/>
      <c r="E501" s="133"/>
      <c r="F501" s="133"/>
      <c r="G501" s="133"/>
      <c r="H501" s="133"/>
      <c r="I501" s="133"/>
      <c r="J501" s="133"/>
      <c r="K501" s="133"/>
      <c r="L501" s="133"/>
      <c r="M501" s="133"/>
      <c r="N501" s="57"/>
      <c r="O501" s="133"/>
    </row>
    <row r="502" spans="1:15" ht="15.75" customHeight="1" x14ac:dyDescent="0.25">
      <c r="A502" s="57"/>
      <c r="B502" s="133"/>
      <c r="C502" s="133"/>
      <c r="D502" s="133"/>
      <c r="E502" s="133"/>
      <c r="F502" s="133"/>
      <c r="G502" s="133"/>
      <c r="H502" s="133"/>
      <c r="I502" s="133"/>
      <c r="J502" s="133"/>
      <c r="K502" s="133"/>
      <c r="L502" s="133"/>
      <c r="M502" s="133"/>
      <c r="N502" s="57"/>
      <c r="O502" s="133"/>
    </row>
    <row r="503" spans="1:15" ht="15.75" customHeight="1" x14ac:dyDescent="0.25">
      <c r="A503" s="57"/>
      <c r="B503" s="133"/>
      <c r="C503" s="133"/>
      <c r="D503" s="133"/>
      <c r="E503" s="133"/>
      <c r="F503" s="133"/>
      <c r="G503" s="133"/>
      <c r="H503" s="133"/>
      <c r="I503" s="133"/>
      <c r="J503" s="133"/>
      <c r="K503" s="133"/>
      <c r="L503" s="133"/>
      <c r="M503" s="133"/>
      <c r="N503" s="57"/>
      <c r="O503" s="133"/>
    </row>
    <row r="504" spans="1:15" ht="15.75" customHeight="1" x14ac:dyDescent="0.25">
      <c r="A504" s="57"/>
      <c r="B504" s="133"/>
      <c r="C504" s="133"/>
      <c r="D504" s="133"/>
      <c r="E504" s="133"/>
      <c r="F504" s="133"/>
      <c r="G504" s="133"/>
      <c r="H504" s="133"/>
      <c r="I504" s="133"/>
      <c r="J504" s="133"/>
      <c r="K504" s="133"/>
      <c r="L504" s="133"/>
      <c r="M504" s="133"/>
      <c r="N504" s="57"/>
      <c r="O504" s="133"/>
    </row>
    <row r="505" spans="1:15" ht="15.75" customHeight="1" x14ac:dyDescent="0.25">
      <c r="A505" s="57"/>
      <c r="B505" s="133"/>
      <c r="C505" s="133"/>
      <c r="D505" s="133"/>
      <c r="E505" s="133"/>
      <c r="F505" s="133"/>
      <c r="G505" s="133"/>
      <c r="H505" s="133"/>
      <c r="I505" s="133"/>
      <c r="J505" s="133"/>
      <c r="K505" s="133"/>
      <c r="L505" s="133"/>
      <c r="M505" s="133"/>
      <c r="N505" s="57"/>
      <c r="O505" s="133"/>
    </row>
    <row r="506" spans="1:15" ht="15.75" customHeight="1" x14ac:dyDescent="0.25">
      <c r="A506" s="57"/>
      <c r="B506" s="133"/>
      <c r="C506" s="133"/>
      <c r="D506" s="133"/>
      <c r="E506" s="133"/>
      <c r="F506" s="133"/>
      <c r="G506" s="133"/>
      <c r="H506" s="133"/>
      <c r="I506" s="133"/>
      <c r="J506" s="133"/>
      <c r="K506" s="133"/>
      <c r="L506" s="133"/>
      <c r="M506" s="133"/>
      <c r="N506" s="57"/>
      <c r="O506" s="133"/>
    </row>
    <row r="507" spans="1:15" ht="15.75" customHeight="1" x14ac:dyDescent="0.25">
      <c r="A507" s="57"/>
      <c r="B507" s="133"/>
      <c r="C507" s="133"/>
      <c r="D507" s="133"/>
      <c r="E507" s="133"/>
      <c r="F507" s="133"/>
      <c r="G507" s="133"/>
      <c r="H507" s="133"/>
      <c r="I507" s="133"/>
      <c r="J507" s="133"/>
      <c r="K507" s="133"/>
      <c r="L507" s="133"/>
      <c r="M507" s="133"/>
      <c r="N507" s="57"/>
      <c r="O507" s="133"/>
    </row>
    <row r="508" spans="1:15" ht="15.75" customHeight="1" x14ac:dyDescent="0.25">
      <c r="A508" s="57"/>
      <c r="B508" s="133"/>
      <c r="C508" s="133"/>
      <c r="D508" s="133"/>
      <c r="E508" s="133"/>
      <c r="F508" s="133"/>
      <c r="G508" s="133"/>
      <c r="H508" s="133"/>
      <c r="I508" s="133"/>
      <c r="J508" s="133"/>
      <c r="K508" s="133"/>
      <c r="L508" s="133"/>
      <c r="M508" s="133"/>
      <c r="N508" s="57"/>
      <c r="O508" s="133"/>
    </row>
    <row r="509" spans="1:15" ht="15.75" customHeight="1" x14ac:dyDescent="0.25">
      <c r="A509" s="57"/>
      <c r="B509" s="133"/>
      <c r="C509" s="133"/>
      <c r="D509" s="133"/>
      <c r="E509" s="133"/>
      <c r="F509" s="133"/>
      <c r="G509" s="133"/>
      <c r="H509" s="133"/>
      <c r="I509" s="133"/>
      <c r="J509" s="133"/>
      <c r="K509" s="133"/>
      <c r="L509" s="133"/>
      <c r="M509" s="133"/>
      <c r="N509" s="57"/>
      <c r="O509" s="133"/>
    </row>
    <row r="510" spans="1:15" ht="15.75" customHeight="1" x14ac:dyDescent="0.25">
      <c r="A510" s="57"/>
      <c r="B510" s="133"/>
      <c r="C510" s="133"/>
      <c r="D510" s="133"/>
      <c r="E510" s="133"/>
      <c r="F510" s="133"/>
      <c r="G510" s="133"/>
      <c r="H510" s="133"/>
      <c r="I510" s="133"/>
      <c r="J510" s="133"/>
      <c r="K510" s="133"/>
      <c r="L510" s="133"/>
      <c r="M510" s="133"/>
      <c r="N510" s="57"/>
      <c r="O510" s="133"/>
    </row>
    <row r="511" spans="1:15" ht="15.75" customHeight="1" x14ac:dyDescent="0.25">
      <c r="A511" s="57"/>
      <c r="B511" s="133"/>
      <c r="C511" s="133"/>
      <c r="D511" s="133"/>
      <c r="E511" s="133"/>
      <c r="F511" s="133"/>
      <c r="G511" s="133"/>
      <c r="H511" s="133"/>
      <c r="I511" s="133"/>
      <c r="J511" s="133"/>
      <c r="K511" s="133"/>
      <c r="L511" s="133"/>
      <c r="M511" s="133"/>
      <c r="N511" s="57"/>
      <c r="O511" s="133"/>
    </row>
    <row r="512" spans="1:15" ht="15.75" customHeight="1" x14ac:dyDescent="0.25">
      <c r="A512" s="57"/>
      <c r="B512" s="133"/>
      <c r="C512" s="133"/>
      <c r="D512" s="133"/>
      <c r="E512" s="133"/>
      <c r="F512" s="133"/>
      <c r="G512" s="133"/>
      <c r="H512" s="133"/>
      <c r="I512" s="133"/>
      <c r="J512" s="133"/>
      <c r="K512" s="133"/>
      <c r="L512" s="133"/>
      <c r="M512" s="133"/>
      <c r="N512" s="57"/>
      <c r="O512" s="133"/>
    </row>
    <row r="513" spans="1:15" ht="15.75" customHeight="1" x14ac:dyDescent="0.25">
      <c r="A513" s="57"/>
      <c r="B513" s="133"/>
      <c r="C513" s="133"/>
      <c r="D513" s="133"/>
      <c r="E513" s="133"/>
      <c r="F513" s="133"/>
      <c r="G513" s="133"/>
      <c r="H513" s="133"/>
      <c r="I513" s="133"/>
      <c r="J513" s="133"/>
      <c r="K513" s="133"/>
      <c r="L513" s="133"/>
      <c r="M513" s="133"/>
      <c r="N513" s="57"/>
      <c r="O513" s="133"/>
    </row>
    <row r="514" spans="1:15" ht="15.75" customHeight="1" x14ac:dyDescent="0.25">
      <c r="A514" s="57"/>
      <c r="B514" s="133"/>
      <c r="C514" s="133"/>
      <c r="D514" s="133"/>
      <c r="E514" s="133"/>
      <c r="F514" s="133"/>
      <c r="G514" s="133"/>
      <c r="H514" s="133"/>
      <c r="I514" s="133"/>
      <c r="J514" s="133"/>
      <c r="K514" s="133"/>
      <c r="L514" s="133"/>
      <c r="M514" s="133"/>
      <c r="N514" s="57"/>
      <c r="O514" s="133"/>
    </row>
    <row r="515" spans="1:15" ht="15.75" customHeight="1" x14ac:dyDescent="0.25">
      <c r="A515" s="57"/>
      <c r="B515" s="133"/>
      <c r="C515" s="133"/>
      <c r="D515" s="133"/>
      <c r="E515" s="133"/>
      <c r="F515" s="133"/>
      <c r="G515" s="133"/>
      <c r="H515" s="133"/>
      <c r="I515" s="133"/>
      <c r="J515" s="133"/>
      <c r="K515" s="133"/>
      <c r="L515" s="133"/>
      <c r="M515" s="133"/>
      <c r="N515" s="57"/>
      <c r="O515" s="133"/>
    </row>
    <row r="516" spans="1:15" ht="15.75" customHeight="1" x14ac:dyDescent="0.25">
      <c r="A516" s="57"/>
      <c r="B516" s="133"/>
      <c r="C516" s="133"/>
      <c r="D516" s="133"/>
      <c r="E516" s="133"/>
      <c r="F516" s="133"/>
      <c r="G516" s="133"/>
      <c r="H516" s="133"/>
      <c r="I516" s="133"/>
      <c r="J516" s="133"/>
      <c r="K516" s="133"/>
      <c r="L516" s="133"/>
      <c r="M516" s="133"/>
      <c r="N516" s="57"/>
      <c r="O516" s="133"/>
    </row>
    <row r="517" spans="1:15" ht="15.75" customHeight="1" x14ac:dyDescent="0.25">
      <c r="A517" s="57"/>
      <c r="B517" s="133"/>
      <c r="C517" s="133"/>
      <c r="D517" s="133"/>
      <c r="E517" s="133"/>
      <c r="F517" s="133"/>
      <c r="G517" s="133"/>
      <c r="H517" s="133"/>
      <c r="I517" s="133"/>
      <c r="J517" s="133"/>
      <c r="K517" s="133"/>
      <c r="L517" s="133"/>
      <c r="M517" s="133"/>
      <c r="N517" s="57"/>
      <c r="O517" s="133"/>
    </row>
    <row r="518" spans="1:15" ht="15.75" customHeight="1" x14ac:dyDescent="0.25">
      <c r="A518" s="57"/>
      <c r="B518" s="133"/>
      <c r="C518" s="133"/>
      <c r="D518" s="133"/>
      <c r="E518" s="133"/>
      <c r="F518" s="133"/>
      <c r="G518" s="133"/>
      <c r="H518" s="133"/>
      <c r="I518" s="133"/>
      <c r="J518" s="133"/>
      <c r="K518" s="133"/>
      <c r="L518" s="133"/>
      <c r="M518" s="133"/>
      <c r="N518" s="57"/>
      <c r="O518" s="133"/>
    </row>
    <row r="519" spans="1:15" ht="15.75" customHeight="1" x14ac:dyDescent="0.25">
      <c r="A519" s="57"/>
      <c r="B519" s="133"/>
      <c r="C519" s="133"/>
      <c r="D519" s="133"/>
      <c r="E519" s="133"/>
      <c r="F519" s="133"/>
      <c r="G519" s="133"/>
      <c r="H519" s="133"/>
      <c r="I519" s="133"/>
      <c r="J519" s="133"/>
      <c r="K519" s="133"/>
      <c r="L519" s="133"/>
      <c r="M519" s="133"/>
      <c r="N519" s="57"/>
      <c r="O519" s="133"/>
    </row>
    <row r="520" spans="1:15" ht="15.75" customHeight="1" x14ac:dyDescent="0.25">
      <c r="A520" s="57"/>
      <c r="B520" s="133"/>
      <c r="C520" s="133"/>
      <c r="D520" s="133"/>
      <c r="E520" s="133"/>
      <c r="F520" s="133"/>
      <c r="G520" s="133"/>
      <c r="H520" s="133"/>
      <c r="I520" s="133"/>
      <c r="J520" s="133"/>
      <c r="K520" s="133"/>
      <c r="L520" s="133"/>
      <c r="M520" s="133"/>
      <c r="N520" s="57"/>
      <c r="O520" s="133"/>
    </row>
    <row r="521" spans="1:15" ht="15.75" customHeight="1" x14ac:dyDescent="0.25">
      <c r="A521" s="57"/>
      <c r="B521" s="133"/>
      <c r="C521" s="133"/>
      <c r="D521" s="133"/>
      <c r="E521" s="133"/>
      <c r="F521" s="133"/>
      <c r="G521" s="133"/>
      <c r="H521" s="133"/>
      <c r="I521" s="133"/>
      <c r="J521" s="133"/>
      <c r="K521" s="133"/>
      <c r="L521" s="133"/>
      <c r="M521" s="133"/>
      <c r="N521" s="57"/>
      <c r="O521" s="133"/>
    </row>
    <row r="522" spans="1:15" ht="15.75" customHeight="1" x14ac:dyDescent="0.25">
      <c r="A522" s="57"/>
      <c r="B522" s="133"/>
      <c r="C522" s="133"/>
      <c r="D522" s="133"/>
      <c r="E522" s="133"/>
      <c r="F522" s="133"/>
      <c r="G522" s="133"/>
      <c r="H522" s="133"/>
      <c r="I522" s="133"/>
      <c r="J522" s="133"/>
      <c r="K522" s="133"/>
      <c r="L522" s="133"/>
      <c r="M522" s="133"/>
      <c r="N522" s="57"/>
      <c r="O522" s="133"/>
    </row>
    <row r="523" spans="1:15" ht="15.75" customHeight="1" x14ac:dyDescent="0.25">
      <c r="A523" s="57"/>
      <c r="B523" s="133"/>
      <c r="C523" s="133"/>
      <c r="D523" s="133"/>
      <c r="E523" s="133"/>
      <c r="F523" s="133"/>
      <c r="G523" s="133"/>
      <c r="H523" s="133"/>
      <c r="I523" s="133"/>
      <c r="J523" s="133"/>
      <c r="K523" s="133"/>
      <c r="L523" s="133"/>
      <c r="M523" s="133"/>
      <c r="N523" s="57"/>
      <c r="O523" s="133"/>
    </row>
    <row r="524" spans="1:15" ht="15.75" customHeight="1" x14ac:dyDescent="0.25">
      <c r="A524" s="57"/>
      <c r="B524" s="133"/>
      <c r="C524" s="133"/>
      <c r="D524" s="133"/>
      <c r="E524" s="133"/>
      <c r="F524" s="133"/>
      <c r="G524" s="133"/>
      <c r="H524" s="133"/>
      <c r="I524" s="133"/>
      <c r="J524" s="133"/>
      <c r="K524" s="133"/>
      <c r="L524" s="133"/>
      <c r="M524" s="133"/>
      <c r="N524" s="57"/>
      <c r="O524" s="133"/>
    </row>
    <row r="525" spans="1:15" ht="15.75" customHeight="1" x14ac:dyDescent="0.25">
      <c r="A525" s="57"/>
      <c r="B525" s="133"/>
      <c r="C525" s="133"/>
      <c r="D525" s="133"/>
      <c r="E525" s="133"/>
      <c r="F525" s="133"/>
      <c r="G525" s="133"/>
      <c r="H525" s="133"/>
      <c r="I525" s="133"/>
      <c r="J525" s="133"/>
      <c r="K525" s="133"/>
      <c r="L525" s="133"/>
      <c r="M525" s="133"/>
      <c r="N525" s="57"/>
      <c r="O525" s="133"/>
    </row>
    <row r="526" spans="1:15" ht="15.75" customHeight="1" x14ac:dyDescent="0.25">
      <c r="A526" s="57"/>
      <c r="B526" s="133"/>
      <c r="C526" s="133"/>
      <c r="D526" s="133"/>
      <c r="E526" s="133"/>
      <c r="F526" s="133"/>
      <c r="G526" s="133"/>
      <c r="H526" s="133"/>
      <c r="I526" s="133"/>
      <c r="J526" s="133"/>
      <c r="K526" s="133"/>
      <c r="L526" s="133"/>
      <c r="M526" s="133"/>
      <c r="N526" s="57"/>
      <c r="O526" s="133"/>
    </row>
    <row r="527" spans="1:15" ht="15.75" customHeight="1" x14ac:dyDescent="0.25">
      <c r="A527" s="57"/>
      <c r="B527" s="133"/>
      <c r="C527" s="133"/>
      <c r="D527" s="133"/>
      <c r="E527" s="133"/>
      <c r="F527" s="133"/>
      <c r="G527" s="133"/>
      <c r="H527" s="133"/>
      <c r="I527" s="133"/>
      <c r="J527" s="133"/>
      <c r="K527" s="133"/>
      <c r="L527" s="133"/>
      <c r="M527" s="133"/>
      <c r="N527" s="57"/>
      <c r="O527" s="133"/>
    </row>
    <row r="528" spans="1:15" ht="15.75" customHeight="1" x14ac:dyDescent="0.25">
      <c r="A528" s="57"/>
      <c r="B528" s="133"/>
      <c r="C528" s="133"/>
      <c r="D528" s="133"/>
      <c r="E528" s="133"/>
      <c r="F528" s="133"/>
      <c r="G528" s="133"/>
      <c r="H528" s="133"/>
      <c r="I528" s="133"/>
      <c r="J528" s="133"/>
      <c r="K528" s="133"/>
      <c r="L528" s="133"/>
      <c r="M528" s="133"/>
      <c r="N528" s="57"/>
      <c r="O528" s="133"/>
    </row>
    <row r="529" spans="1:15" ht="15.75" customHeight="1" x14ac:dyDescent="0.25">
      <c r="A529" s="57"/>
      <c r="B529" s="133"/>
      <c r="C529" s="133"/>
      <c r="D529" s="133"/>
      <c r="E529" s="133"/>
      <c r="F529" s="133"/>
      <c r="G529" s="133"/>
      <c r="H529" s="133"/>
      <c r="I529" s="133"/>
      <c r="J529" s="133"/>
      <c r="K529" s="133"/>
      <c r="L529" s="133"/>
      <c r="M529" s="133"/>
      <c r="N529" s="57"/>
      <c r="O529" s="133"/>
    </row>
    <row r="530" spans="1:15" ht="15.75" customHeight="1" x14ac:dyDescent="0.25">
      <c r="A530" s="57"/>
      <c r="B530" s="133"/>
      <c r="C530" s="133"/>
      <c r="D530" s="133"/>
      <c r="E530" s="133"/>
      <c r="F530" s="133"/>
      <c r="G530" s="133"/>
      <c r="H530" s="133"/>
      <c r="I530" s="133"/>
      <c r="J530" s="133"/>
      <c r="K530" s="133"/>
      <c r="L530" s="133"/>
      <c r="M530" s="133"/>
      <c r="N530" s="57"/>
      <c r="O530" s="133"/>
    </row>
    <row r="531" spans="1:15" ht="15.75" customHeight="1" x14ac:dyDescent="0.25">
      <c r="A531" s="57"/>
      <c r="B531" s="133"/>
      <c r="C531" s="133"/>
      <c r="D531" s="133"/>
      <c r="E531" s="133"/>
      <c r="F531" s="133"/>
      <c r="G531" s="133"/>
      <c r="H531" s="133"/>
      <c r="I531" s="133"/>
      <c r="J531" s="133"/>
      <c r="K531" s="133"/>
      <c r="L531" s="133"/>
      <c r="M531" s="133"/>
      <c r="N531" s="57"/>
      <c r="O531" s="133"/>
    </row>
    <row r="532" spans="1:15" ht="15.75" customHeight="1" x14ac:dyDescent="0.25">
      <c r="A532" s="57"/>
      <c r="B532" s="133"/>
      <c r="C532" s="133"/>
      <c r="D532" s="133"/>
      <c r="E532" s="133"/>
      <c r="F532" s="133"/>
      <c r="G532" s="133"/>
      <c r="H532" s="133"/>
      <c r="I532" s="133"/>
      <c r="J532" s="133"/>
      <c r="K532" s="133"/>
      <c r="L532" s="133"/>
      <c r="M532" s="133"/>
      <c r="N532" s="57"/>
      <c r="O532" s="133"/>
    </row>
    <row r="533" spans="1:15" ht="15.75" customHeight="1" x14ac:dyDescent="0.25">
      <c r="A533" s="57"/>
      <c r="B533" s="133"/>
      <c r="C533" s="133"/>
      <c r="D533" s="133"/>
      <c r="E533" s="133"/>
      <c r="F533" s="133"/>
      <c r="G533" s="133"/>
      <c r="H533" s="133"/>
      <c r="I533" s="133"/>
      <c r="J533" s="133"/>
      <c r="K533" s="133"/>
      <c r="L533" s="133"/>
      <c r="M533" s="133"/>
      <c r="N533" s="57"/>
      <c r="O533" s="133"/>
    </row>
    <row r="534" spans="1:15" ht="15.75" customHeight="1" x14ac:dyDescent="0.25">
      <c r="A534" s="57"/>
      <c r="B534" s="133"/>
      <c r="C534" s="133"/>
      <c r="D534" s="133"/>
      <c r="E534" s="133"/>
      <c r="F534" s="133"/>
      <c r="G534" s="133"/>
      <c r="H534" s="133"/>
      <c r="I534" s="133"/>
      <c r="J534" s="133"/>
      <c r="K534" s="133"/>
      <c r="L534" s="133"/>
      <c r="M534" s="133"/>
      <c r="N534" s="57"/>
      <c r="O534" s="133"/>
    </row>
    <row r="535" spans="1:15" ht="15.75" customHeight="1" x14ac:dyDescent="0.25">
      <c r="A535" s="57"/>
      <c r="B535" s="133"/>
      <c r="C535" s="133"/>
      <c r="D535" s="133"/>
      <c r="E535" s="133"/>
      <c r="F535" s="133"/>
      <c r="G535" s="133"/>
      <c r="H535" s="133"/>
      <c r="I535" s="133"/>
      <c r="J535" s="133"/>
      <c r="K535" s="133"/>
      <c r="L535" s="133"/>
      <c r="M535" s="133"/>
      <c r="N535" s="57"/>
      <c r="O535" s="133"/>
    </row>
    <row r="536" spans="1:15" ht="15.75" customHeight="1" x14ac:dyDescent="0.25">
      <c r="A536" s="57"/>
      <c r="B536" s="133"/>
      <c r="C536" s="133"/>
      <c r="D536" s="133"/>
      <c r="E536" s="133"/>
      <c r="F536" s="133"/>
      <c r="G536" s="133"/>
      <c r="H536" s="133"/>
      <c r="I536" s="133"/>
      <c r="J536" s="133"/>
      <c r="K536" s="133"/>
      <c r="L536" s="133"/>
      <c r="M536" s="133"/>
      <c r="N536" s="57"/>
      <c r="O536" s="133"/>
    </row>
    <row r="537" spans="1:15" ht="15.75" customHeight="1" x14ac:dyDescent="0.25">
      <c r="A537" s="57"/>
      <c r="B537" s="133"/>
      <c r="C537" s="133"/>
      <c r="D537" s="133"/>
      <c r="E537" s="133"/>
      <c r="F537" s="133"/>
      <c r="G537" s="133"/>
      <c r="H537" s="133"/>
      <c r="I537" s="133"/>
      <c r="J537" s="133"/>
      <c r="K537" s="133"/>
      <c r="L537" s="133"/>
      <c r="M537" s="133"/>
      <c r="N537" s="57"/>
      <c r="O537" s="133"/>
    </row>
    <row r="538" spans="1:15" ht="15.75" customHeight="1" x14ac:dyDescent="0.25">
      <c r="A538" s="57"/>
      <c r="B538" s="133"/>
      <c r="C538" s="133"/>
      <c r="D538" s="133"/>
      <c r="E538" s="133"/>
      <c r="F538" s="133"/>
      <c r="G538" s="133"/>
      <c r="H538" s="133"/>
      <c r="I538" s="133"/>
      <c r="J538" s="133"/>
      <c r="K538" s="133"/>
      <c r="L538" s="133"/>
      <c r="M538" s="133"/>
      <c r="N538" s="57"/>
      <c r="O538" s="133"/>
    </row>
    <row r="539" spans="1:15" ht="15.75" customHeight="1" x14ac:dyDescent="0.25">
      <c r="A539" s="57"/>
      <c r="B539" s="133"/>
      <c r="C539" s="133"/>
      <c r="D539" s="133"/>
      <c r="E539" s="133"/>
      <c r="F539" s="133"/>
      <c r="G539" s="133"/>
      <c r="H539" s="133"/>
      <c r="I539" s="133"/>
      <c r="J539" s="133"/>
      <c r="K539" s="133"/>
      <c r="L539" s="133"/>
      <c r="M539" s="133"/>
      <c r="N539" s="57"/>
      <c r="O539" s="133"/>
    </row>
    <row r="540" spans="1:15" ht="15.75" customHeight="1" x14ac:dyDescent="0.25">
      <c r="A540" s="57"/>
      <c r="B540" s="133"/>
      <c r="C540" s="133"/>
      <c r="D540" s="133"/>
      <c r="E540" s="133"/>
      <c r="F540" s="133"/>
      <c r="G540" s="133"/>
      <c r="H540" s="133"/>
      <c r="I540" s="133"/>
      <c r="J540" s="133"/>
      <c r="K540" s="133"/>
      <c r="L540" s="133"/>
      <c r="M540" s="133"/>
      <c r="N540" s="57"/>
      <c r="O540" s="133"/>
    </row>
    <row r="541" spans="1:15" ht="15.75" customHeight="1" x14ac:dyDescent="0.25">
      <c r="A541" s="57"/>
      <c r="B541" s="133"/>
      <c r="C541" s="133"/>
      <c r="D541" s="133"/>
      <c r="E541" s="133"/>
      <c r="F541" s="133"/>
      <c r="G541" s="133"/>
      <c r="H541" s="133"/>
      <c r="I541" s="133"/>
      <c r="J541" s="133"/>
      <c r="K541" s="133"/>
      <c r="L541" s="133"/>
      <c r="M541" s="133"/>
      <c r="N541" s="57"/>
      <c r="O541" s="133"/>
    </row>
    <row r="542" spans="1:15" ht="15.75" customHeight="1" x14ac:dyDescent="0.25">
      <c r="A542" s="57"/>
      <c r="B542" s="133"/>
      <c r="C542" s="133"/>
      <c r="D542" s="133"/>
      <c r="E542" s="133"/>
      <c r="F542" s="133"/>
      <c r="G542" s="133"/>
      <c r="H542" s="133"/>
      <c r="I542" s="133"/>
      <c r="J542" s="133"/>
      <c r="K542" s="133"/>
      <c r="L542" s="133"/>
      <c r="M542" s="133"/>
      <c r="N542" s="57"/>
      <c r="O542" s="133"/>
    </row>
    <row r="543" spans="1:15" ht="15.75" customHeight="1" x14ac:dyDescent="0.25">
      <c r="A543" s="57"/>
      <c r="B543" s="133"/>
      <c r="C543" s="133"/>
      <c r="D543" s="133"/>
      <c r="E543" s="133"/>
      <c r="F543" s="133"/>
      <c r="G543" s="133"/>
      <c r="H543" s="133"/>
      <c r="I543" s="133"/>
      <c r="J543" s="133"/>
      <c r="K543" s="133"/>
      <c r="L543" s="133"/>
      <c r="M543" s="133"/>
      <c r="N543" s="57"/>
      <c r="O543" s="133"/>
    </row>
    <row r="544" spans="1:15" ht="15.75" customHeight="1" x14ac:dyDescent="0.25">
      <c r="A544" s="57"/>
      <c r="B544" s="133"/>
      <c r="C544" s="133"/>
      <c r="D544" s="133"/>
      <c r="E544" s="133"/>
      <c r="F544" s="133"/>
      <c r="G544" s="133"/>
      <c r="H544" s="133"/>
      <c r="I544" s="133"/>
      <c r="J544" s="133"/>
      <c r="K544" s="133"/>
      <c r="L544" s="133"/>
      <c r="M544" s="133"/>
      <c r="N544" s="57"/>
      <c r="O544" s="133"/>
    </row>
    <row r="545" spans="1:15" ht="15.75" customHeight="1" x14ac:dyDescent="0.25">
      <c r="A545" s="57"/>
      <c r="B545" s="133"/>
      <c r="C545" s="133"/>
      <c r="D545" s="133"/>
      <c r="E545" s="133"/>
      <c r="F545" s="133"/>
      <c r="G545" s="133"/>
      <c r="H545" s="133"/>
      <c r="I545" s="133"/>
      <c r="J545" s="133"/>
      <c r="K545" s="133"/>
      <c r="L545" s="133"/>
      <c r="M545" s="133"/>
      <c r="N545" s="57"/>
      <c r="O545" s="133"/>
    </row>
    <row r="546" spans="1:15" ht="15.75" customHeight="1" x14ac:dyDescent="0.25">
      <c r="A546" s="57"/>
      <c r="B546" s="133"/>
      <c r="C546" s="133"/>
      <c r="D546" s="133"/>
      <c r="E546" s="133"/>
      <c r="F546" s="133"/>
      <c r="G546" s="133"/>
      <c r="H546" s="133"/>
      <c r="I546" s="133"/>
      <c r="J546" s="133"/>
      <c r="K546" s="133"/>
      <c r="L546" s="133"/>
      <c r="M546" s="133"/>
      <c r="N546" s="57"/>
      <c r="O546" s="133"/>
    </row>
    <row r="547" spans="1:15" ht="15.75" customHeight="1" x14ac:dyDescent="0.25">
      <c r="A547" s="57"/>
      <c r="B547" s="133"/>
      <c r="C547" s="133"/>
      <c r="D547" s="133"/>
      <c r="E547" s="133"/>
      <c r="F547" s="133"/>
      <c r="G547" s="133"/>
      <c r="H547" s="133"/>
      <c r="I547" s="133"/>
      <c r="J547" s="133"/>
      <c r="K547" s="133"/>
      <c r="L547" s="133"/>
      <c r="M547" s="133"/>
      <c r="N547" s="57"/>
      <c r="O547" s="133"/>
    </row>
    <row r="548" spans="1:15" ht="15.75" customHeight="1" x14ac:dyDescent="0.25">
      <c r="A548" s="57"/>
      <c r="B548" s="133"/>
      <c r="C548" s="133"/>
      <c r="D548" s="133"/>
      <c r="E548" s="133"/>
      <c r="F548" s="133"/>
      <c r="G548" s="133"/>
      <c r="H548" s="133"/>
      <c r="I548" s="133"/>
      <c r="J548" s="133"/>
      <c r="K548" s="133"/>
      <c r="L548" s="133"/>
      <c r="M548" s="133"/>
      <c r="N548" s="57"/>
      <c r="O548" s="133"/>
    </row>
    <row r="549" spans="1:15" ht="15.75" customHeight="1" x14ac:dyDescent="0.25">
      <c r="A549" s="57"/>
      <c r="B549" s="133"/>
      <c r="C549" s="133"/>
      <c r="D549" s="133"/>
      <c r="E549" s="133"/>
      <c r="F549" s="133"/>
      <c r="G549" s="133"/>
      <c r="H549" s="133"/>
      <c r="I549" s="133"/>
      <c r="J549" s="133"/>
      <c r="K549" s="133"/>
      <c r="L549" s="133"/>
      <c r="M549" s="133"/>
      <c r="N549" s="57"/>
      <c r="O549" s="133"/>
    </row>
    <row r="550" spans="1:15" ht="15.75" customHeight="1" x14ac:dyDescent="0.25">
      <c r="A550" s="57"/>
      <c r="B550" s="133"/>
      <c r="C550" s="133"/>
      <c r="D550" s="133"/>
      <c r="E550" s="133"/>
      <c r="F550" s="133"/>
      <c r="G550" s="133"/>
      <c r="H550" s="133"/>
      <c r="I550" s="133"/>
      <c r="J550" s="133"/>
      <c r="K550" s="133"/>
      <c r="L550" s="133"/>
      <c r="M550" s="133"/>
      <c r="N550" s="57"/>
      <c r="O550" s="133"/>
    </row>
    <row r="551" spans="1:15" ht="15.75" customHeight="1" x14ac:dyDescent="0.25">
      <c r="A551" s="57"/>
      <c r="B551" s="133"/>
      <c r="C551" s="133"/>
      <c r="D551" s="133"/>
      <c r="E551" s="133"/>
      <c r="F551" s="133"/>
      <c r="G551" s="133"/>
      <c r="H551" s="133"/>
      <c r="I551" s="133"/>
      <c r="J551" s="133"/>
      <c r="K551" s="133"/>
      <c r="L551" s="133"/>
      <c r="M551" s="133"/>
      <c r="N551" s="57"/>
      <c r="O551" s="133"/>
    </row>
    <row r="552" spans="1:15" ht="15.75" customHeight="1" x14ac:dyDescent="0.25">
      <c r="A552" s="57"/>
      <c r="B552" s="133"/>
      <c r="C552" s="133"/>
      <c r="D552" s="133"/>
      <c r="E552" s="133"/>
      <c r="F552" s="133"/>
      <c r="G552" s="133"/>
      <c r="H552" s="133"/>
      <c r="I552" s="133"/>
      <c r="J552" s="133"/>
      <c r="K552" s="133"/>
      <c r="L552" s="133"/>
      <c r="M552" s="133"/>
      <c r="N552" s="57"/>
      <c r="O552" s="133"/>
    </row>
    <row r="553" spans="1:15" ht="15.75" customHeight="1" x14ac:dyDescent="0.25">
      <c r="A553" s="57"/>
      <c r="B553" s="133"/>
      <c r="C553" s="133"/>
      <c r="D553" s="133"/>
      <c r="E553" s="133"/>
      <c r="F553" s="133"/>
      <c r="G553" s="133"/>
      <c r="H553" s="133"/>
      <c r="I553" s="133"/>
      <c r="J553" s="133"/>
      <c r="K553" s="133"/>
      <c r="L553" s="133"/>
      <c r="M553" s="133"/>
      <c r="N553" s="57"/>
      <c r="O553" s="133"/>
    </row>
    <row r="554" spans="1:15" ht="15.75" customHeight="1" x14ac:dyDescent="0.25">
      <c r="A554" s="57"/>
      <c r="B554" s="133"/>
      <c r="C554" s="133"/>
      <c r="D554" s="133"/>
      <c r="E554" s="133"/>
      <c r="F554" s="133"/>
      <c r="G554" s="133"/>
      <c r="H554" s="133"/>
      <c r="I554" s="133"/>
      <c r="J554" s="133"/>
      <c r="K554" s="133"/>
      <c r="L554" s="133"/>
      <c r="M554" s="133"/>
      <c r="N554" s="57"/>
      <c r="O554" s="133"/>
    </row>
    <row r="555" spans="1:15" ht="15.75" customHeight="1" x14ac:dyDescent="0.25">
      <c r="A555" s="57"/>
      <c r="B555" s="133"/>
      <c r="C555" s="133"/>
      <c r="D555" s="133"/>
      <c r="E555" s="133"/>
      <c r="F555" s="133"/>
      <c r="G555" s="133"/>
      <c r="H555" s="133"/>
      <c r="I555" s="133"/>
      <c r="J555" s="133"/>
      <c r="K555" s="133"/>
      <c r="L555" s="133"/>
      <c r="M555" s="133"/>
      <c r="N555" s="57"/>
      <c r="O555" s="133"/>
    </row>
    <row r="556" spans="1:15" ht="15.75" customHeight="1" x14ac:dyDescent="0.25">
      <c r="A556" s="57"/>
      <c r="B556" s="133"/>
      <c r="C556" s="133"/>
      <c r="D556" s="133"/>
      <c r="E556" s="133"/>
      <c r="F556" s="133"/>
      <c r="G556" s="133"/>
      <c r="H556" s="133"/>
      <c r="I556" s="133"/>
      <c r="J556" s="133"/>
      <c r="K556" s="133"/>
      <c r="L556" s="133"/>
      <c r="M556" s="133"/>
      <c r="N556" s="57"/>
      <c r="O556" s="133"/>
    </row>
    <row r="557" spans="1:15" ht="15.75" customHeight="1" x14ac:dyDescent="0.25">
      <c r="A557" s="57"/>
      <c r="B557" s="133"/>
      <c r="C557" s="133"/>
      <c r="D557" s="133"/>
      <c r="E557" s="133"/>
      <c r="F557" s="133"/>
      <c r="G557" s="133"/>
      <c r="H557" s="133"/>
      <c r="I557" s="133"/>
      <c r="J557" s="133"/>
      <c r="K557" s="133"/>
      <c r="L557" s="133"/>
      <c r="M557" s="133"/>
      <c r="N557" s="57"/>
      <c r="O557" s="133"/>
    </row>
    <row r="558" spans="1:15" ht="15.75" customHeight="1" x14ac:dyDescent="0.25">
      <c r="A558" s="57"/>
      <c r="B558" s="133"/>
      <c r="C558" s="133"/>
      <c r="D558" s="133"/>
      <c r="E558" s="133"/>
      <c r="F558" s="133"/>
      <c r="G558" s="133"/>
      <c r="H558" s="133"/>
      <c r="I558" s="133"/>
      <c r="J558" s="133"/>
      <c r="K558" s="133"/>
      <c r="L558" s="133"/>
      <c r="M558" s="133"/>
      <c r="N558" s="57"/>
      <c r="O558" s="133"/>
    </row>
    <row r="559" spans="1:15" ht="15.75" customHeight="1" x14ac:dyDescent="0.25">
      <c r="A559" s="57"/>
      <c r="B559" s="133"/>
      <c r="C559" s="133"/>
      <c r="D559" s="133"/>
      <c r="E559" s="133"/>
      <c r="F559" s="133"/>
      <c r="G559" s="133"/>
      <c r="H559" s="133"/>
      <c r="I559" s="133"/>
      <c r="J559" s="133"/>
      <c r="K559" s="133"/>
      <c r="L559" s="133"/>
      <c r="M559" s="133"/>
      <c r="N559" s="57"/>
      <c r="O559" s="133"/>
    </row>
    <row r="560" spans="1:15" ht="15.75" customHeight="1" x14ac:dyDescent="0.25">
      <c r="A560" s="57"/>
      <c r="B560" s="133"/>
      <c r="C560" s="133"/>
      <c r="D560" s="133"/>
      <c r="E560" s="133"/>
      <c r="F560" s="133"/>
      <c r="G560" s="133"/>
      <c r="H560" s="133"/>
      <c r="I560" s="133"/>
      <c r="J560" s="133"/>
      <c r="K560" s="133"/>
      <c r="L560" s="133"/>
      <c r="M560" s="133"/>
      <c r="N560" s="57"/>
      <c r="O560" s="133"/>
    </row>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mergeCells count="339">
    <mergeCell ref="D172:D218"/>
    <mergeCell ref="D219:D228"/>
    <mergeCell ref="D229:D231"/>
    <mergeCell ref="D232:D234"/>
    <mergeCell ref="A1:J1"/>
    <mergeCell ref="G40:G42"/>
    <mergeCell ref="G43:G45"/>
    <mergeCell ref="G46:G48"/>
    <mergeCell ref="G50:G52"/>
    <mergeCell ref="G53:G54"/>
    <mergeCell ref="G55:G56"/>
    <mergeCell ref="G57:G63"/>
    <mergeCell ref="G64:G70"/>
    <mergeCell ref="H64:J70"/>
    <mergeCell ref="H71:J71"/>
    <mergeCell ref="H72:J72"/>
    <mergeCell ref="H73:J73"/>
    <mergeCell ref="E214:F218"/>
    <mergeCell ref="E219:F227"/>
    <mergeCell ref="E228:F228"/>
    <mergeCell ref="E229:F230"/>
    <mergeCell ref="G222:G224"/>
    <mergeCell ref="E172:F208"/>
    <mergeCell ref="E209:F213"/>
    <mergeCell ref="E326:F334"/>
    <mergeCell ref="E335:F348"/>
    <mergeCell ref="E325:F325"/>
    <mergeCell ref="E269:F274"/>
    <mergeCell ref="E275:F275"/>
    <mergeCell ref="E276:F282"/>
    <mergeCell ref="E235:F268"/>
    <mergeCell ref="E231:F231"/>
    <mergeCell ref="E232:F233"/>
    <mergeCell ref="E234:F234"/>
    <mergeCell ref="E283:F284"/>
    <mergeCell ref="E285:F286"/>
    <mergeCell ref="E287:F290"/>
    <mergeCell ref="G102:G103"/>
    <mergeCell ref="H35:J39"/>
    <mergeCell ref="H40:J42"/>
    <mergeCell ref="H43:J45"/>
    <mergeCell ref="H46:J48"/>
    <mergeCell ref="H49:J49"/>
    <mergeCell ref="H50:J52"/>
    <mergeCell ref="H53:J54"/>
    <mergeCell ref="H55:J56"/>
    <mergeCell ref="H57:J63"/>
    <mergeCell ref="H90:J90"/>
    <mergeCell ref="H91:J91"/>
    <mergeCell ref="H92:J92"/>
    <mergeCell ref="H93:J93"/>
    <mergeCell ref="H94:J94"/>
    <mergeCell ref="G95:G96"/>
    <mergeCell ref="H95:J96"/>
    <mergeCell ref="H97:J97"/>
    <mergeCell ref="H98:J98"/>
    <mergeCell ref="G99:G100"/>
    <mergeCell ref="H99:J100"/>
    <mergeCell ref="H102:J103"/>
    <mergeCell ref="H101:J101"/>
    <mergeCell ref="A2:C2"/>
    <mergeCell ref="D2:J2"/>
    <mergeCell ref="D4:D85"/>
    <mergeCell ref="E3:F3"/>
    <mergeCell ref="E4:F27"/>
    <mergeCell ref="E28:F63"/>
    <mergeCell ref="E64:F75"/>
    <mergeCell ref="E76:F82"/>
    <mergeCell ref="E83:F85"/>
    <mergeCell ref="G4:G11"/>
    <mergeCell ref="H3:J3"/>
    <mergeCell ref="H4:J11"/>
    <mergeCell ref="H12:J19"/>
    <mergeCell ref="G12:G19"/>
    <mergeCell ref="H20:J20"/>
    <mergeCell ref="G21:G22"/>
    <mergeCell ref="H21:J22"/>
    <mergeCell ref="H23:J23"/>
    <mergeCell ref="H24:J24"/>
    <mergeCell ref="H25:J25"/>
    <mergeCell ref="H26:J26"/>
    <mergeCell ref="H27:J34"/>
    <mergeCell ref="G27:G34"/>
    <mergeCell ref="G35:G39"/>
    <mergeCell ref="D86:D133"/>
    <mergeCell ref="E86:F100"/>
    <mergeCell ref="E101:F106"/>
    <mergeCell ref="E107:F133"/>
    <mergeCell ref="D134:D171"/>
    <mergeCell ref="E134:F156"/>
    <mergeCell ref="E157:F161"/>
    <mergeCell ref="E162:F170"/>
    <mergeCell ref="E171:F171"/>
    <mergeCell ref="D291:D310"/>
    <mergeCell ref="E291:F310"/>
    <mergeCell ref="E311:F314"/>
    <mergeCell ref="D311:D316"/>
    <mergeCell ref="E315:F316"/>
    <mergeCell ref="D317:D324"/>
    <mergeCell ref="E317:F324"/>
    <mergeCell ref="D235:D290"/>
    <mergeCell ref="H74:J74"/>
    <mergeCell ref="H75:J75"/>
    <mergeCell ref="H76:J76"/>
    <mergeCell ref="H77:J77"/>
    <mergeCell ref="H78:J78"/>
    <mergeCell ref="H79:J79"/>
    <mergeCell ref="H80:J80"/>
    <mergeCell ref="H81:J81"/>
    <mergeCell ref="H82:J82"/>
    <mergeCell ref="H83:J83"/>
    <mergeCell ref="H84:J84"/>
    <mergeCell ref="H85:J85"/>
    <mergeCell ref="G86:G87"/>
    <mergeCell ref="H86:J87"/>
    <mergeCell ref="H88:J88"/>
    <mergeCell ref="H89:J89"/>
    <mergeCell ref="H115:J115"/>
    <mergeCell ref="H116:J116"/>
    <mergeCell ref="H117:J117"/>
    <mergeCell ref="H118:J118"/>
    <mergeCell ref="H119:J119"/>
    <mergeCell ref="H120:J120"/>
    <mergeCell ref="H130:J130"/>
    <mergeCell ref="H131:J131"/>
    <mergeCell ref="H104:J104"/>
    <mergeCell ref="H105:J105"/>
    <mergeCell ref="H106:J106"/>
    <mergeCell ref="H107:J107"/>
    <mergeCell ref="H108:J108"/>
    <mergeCell ref="H109:J109"/>
    <mergeCell ref="H110:J110"/>
    <mergeCell ref="H111:J111"/>
    <mergeCell ref="H112:J112"/>
    <mergeCell ref="H132:J132"/>
    <mergeCell ref="H133:J133"/>
    <mergeCell ref="H134:J134"/>
    <mergeCell ref="H135:J135"/>
    <mergeCell ref="H136:J136"/>
    <mergeCell ref="H121:J121"/>
    <mergeCell ref="H122:J122"/>
    <mergeCell ref="H123:J123"/>
    <mergeCell ref="H124:J124"/>
    <mergeCell ref="H125:J125"/>
    <mergeCell ref="H126:J126"/>
    <mergeCell ref="H127:J127"/>
    <mergeCell ref="H128:J128"/>
    <mergeCell ref="H129:J129"/>
    <mergeCell ref="H137:J137"/>
    <mergeCell ref="H138:J138"/>
    <mergeCell ref="H139:J139"/>
    <mergeCell ref="H140:J140"/>
    <mergeCell ref="H141:J141"/>
    <mergeCell ref="H142:J142"/>
    <mergeCell ref="H143:J143"/>
    <mergeCell ref="H144:J144"/>
    <mergeCell ref="H145:J145"/>
    <mergeCell ref="H146:J146"/>
    <mergeCell ref="H147:J147"/>
    <mergeCell ref="H148:J148"/>
    <mergeCell ref="H149:J149"/>
    <mergeCell ref="H150:J150"/>
    <mergeCell ref="H151:J151"/>
    <mergeCell ref="H152:J152"/>
    <mergeCell ref="H153:J153"/>
    <mergeCell ref="H154:J154"/>
    <mergeCell ref="H155:J155"/>
    <mergeCell ref="H156:J156"/>
    <mergeCell ref="H157:J157"/>
    <mergeCell ref="H158:J158"/>
    <mergeCell ref="H159:J159"/>
    <mergeCell ref="H160:J160"/>
    <mergeCell ref="H161:J161"/>
    <mergeCell ref="H162:J162"/>
    <mergeCell ref="H163:J163"/>
    <mergeCell ref="H166:J166"/>
    <mergeCell ref="H167:J167"/>
    <mergeCell ref="H168:J168"/>
    <mergeCell ref="H169:J169"/>
    <mergeCell ref="H170:J170"/>
    <mergeCell ref="H171:J171"/>
    <mergeCell ref="H172:J172"/>
    <mergeCell ref="G173:G176"/>
    <mergeCell ref="H173:J176"/>
    <mergeCell ref="H177:J177"/>
    <mergeCell ref="G178:G179"/>
    <mergeCell ref="H178:J179"/>
    <mergeCell ref="G180:G182"/>
    <mergeCell ref="H180:J182"/>
    <mergeCell ref="H183:J183"/>
    <mergeCell ref="H184:J184"/>
    <mergeCell ref="H185:J185"/>
    <mergeCell ref="H186:J186"/>
    <mergeCell ref="H187:J187"/>
    <mergeCell ref="H188:J188"/>
    <mergeCell ref="H189:J189"/>
    <mergeCell ref="H190:J190"/>
    <mergeCell ref="H191:J191"/>
    <mergeCell ref="H192:J192"/>
    <mergeCell ref="H193:J193"/>
    <mergeCell ref="H194:J194"/>
    <mergeCell ref="H195:J195"/>
    <mergeCell ref="H205:J205"/>
    <mergeCell ref="H206:J206"/>
    <mergeCell ref="H207:J207"/>
    <mergeCell ref="H208:J208"/>
    <mergeCell ref="H209:J209"/>
    <mergeCell ref="H212:J212"/>
    <mergeCell ref="H213:J213"/>
    <mergeCell ref="H196:J196"/>
    <mergeCell ref="H197:J197"/>
    <mergeCell ref="H198:J198"/>
    <mergeCell ref="H199:J199"/>
    <mergeCell ref="H200:J200"/>
    <mergeCell ref="H201:J201"/>
    <mergeCell ref="H202:J202"/>
    <mergeCell ref="H203:J203"/>
    <mergeCell ref="H204:J204"/>
    <mergeCell ref="H214:J214"/>
    <mergeCell ref="H215:J215"/>
    <mergeCell ref="H216:J216"/>
    <mergeCell ref="H217:J217"/>
    <mergeCell ref="H218:J218"/>
    <mergeCell ref="G210:G211"/>
    <mergeCell ref="H210:J211"/>
    <mergeCell ref="G219:G221"/>
    <mergeCell ref="H219:J221"/>
    <mergeCell ref="H222:J224"/>
    <mergeCell ref="G225:G227"/>
    <mergeCell ref="H225:J227"/>
    <mergeCell ref="H228:J228"/>
    <mergeCell ref="H229:J229"/>
    <mergeCell ref="H230:J230"/>
    <mergeCell ref="H231:J231"/>
    <mergeCell ref="H232:J232"/>
    <mergeCell ref="H233:J233"/>
    <mergeCell ref="H234:J234"/>
    <mergeCell ref="G235:G242"/>
    <mergeCell ref="H235:J242"/>
    <mergeCell ref="G243:G245"/>
    <mergeCell ref="H243:J245"/>
    <mergeCell ref="H246:J246"/>
    <mergeCell ref="H247:J247"/>
    <mergeCell ref="H248:J248"/>
    <mergeCell ref="H249:J249"/>
    <mergeCell ref="H250:J250"/>
    <mergeCell ref="G251:G258"/>
    <mergeCell ref="H251:J258"/>
    <mergeCell ref="G259:G266"/>
    <mergeCell ref="H259:J266"/>
    <mergeCell ref="H267:J267"/>
    <mergeCell ref="H268:J268"/>
    <mergeCell ref="H269:J269"/>
    <mergeCell ref="H270:J270"/>
    <mergeCell ref="H271:J271"/>
    <mergeCell ref="H272:J272"/>
    <mergeCell ref="H273:J273"/>
    <mergeCell ref="H274:J274"/>
    <mergeCell ref="H275:J275"/>
    <mergeCell ref="H276:J276"/>
    <mergeCell ref="H277:J277"/>
    <mergeCell ref="H278:J278"/>
    <mergeCell ref="H279:J279"/>
    <mergeCell ref="H280:J280"/>
    <mergeCell ref="H281:J281"/>
    <mergeCell ref="H282:J282"/>
    <mergeCell ref="H283:J283"/>
    <mergeCell ref="H284:J284"/>
    <mergeCell ref="H285:J285"/>
    <mergeCell ref="H286:J286"/>
    <mergeCell ref="H287:J287"/>
    <mergeCell ref="H288:J288"/>
    <mergeCell ref="G289:G290"/>
    <mergeCell ref="H289:J290"/>
    <mergeCell ref="H291:J291"/>
    <mergeCell ref="G292:G297"/>
    <mergeCell ref="H292:J297"/>
    <mergeCell ref="H298:J298"/>
    <mergeCell ref="H299:J299"/>
    <mergeCell ref="H300:J300"/>
    <mergeCell ref="H301:J301"/>
    <mergeCell ref="H319:J319"/>
    <mergeCell ref="H302:J302"/>
    <mergeCell ref="H303:J303"/>
    <mergeCell ref="H304:J304"/>
    <mergeCell ref="H305:J305"/>
    <mergeCell ref="H306:J306"/>
    <mergeCell ref="H307:J307"/>
    <mergeCell ref="H308:J308"/>
    <mergeCell ref="H309:J309"/>
    <mergeCell ref="H310:J310"/>
    <mergeCell ref="C355:E355"/>
    <mergeCell ref="C356:E356"/>
    <mergeCell ref="A350:E350"/>
    <mergeCell ref="H338:J338"/>
    <mergeCell ref="H339:J339"/>
    <mergeCell ref="H340:J340"/>
    <mergeCell ref="H341:J341"/>
    <mergeCell ref="H342:J342"/>
    <mergeCell ref="H343:J343"/>
    <mergeCell ref="H344:J344"/>
    <mergeCell ref="H345:J345"/>
    <mergeCell ref="H346:J346"/>
    <mergeCell ref="D325:D348"/>
    <mergeCell ref="H329:J329"/>
    <mergeCell ref="H330:J330"/>
    <mergeCell ref="H331:J331"/>
    <mergeCell ref="H332:J332"/>
    <mergeCell ref="H333:J333"/>
    <mergeCell ref="H334:J334"/>
    <mergeCell ref="H335:J335"/>
    <mergeCell ref="H336:J336"/>
    <mergeCell ref="H337:J337"/>
    <mergeCell ref="H325:J325"/>
    <mergeCell ref="H326:J326"/>
    <mergeCell ref="G113:G114"/>
    <mergeCell ref="H113:J114"/>
    <mergeCell ref="G164:G165"/>
    <mergeCell ref="H164:J165"/>
    <mergeCell ref="H347:J347"/>
    <mergeCell ref="H348:J348"/>
    <mergeCell ref="C352:E352"/>
    <mergeCell ref="C353:E353"/>
    <mergeCell ref="C354:E354"/>
    <mergeCell ref="H320:J320"/>
    <mergeCell ref="H321:J321"/>
    <mergeCell ref="H322:J322"/>
    <mergeCell ref="H323:J323"/>
    <mergeCell ref="H324:J324"/>
    <mergeCell ref="H327:J327"/>
    <mergeCell ref="H328:J328"/>
    <mergeCell ref="H311:J311"/>
    <mergeCell ref="H312:J312"/>
    <mergeCell ref="H313:J313"/>
    <mergeCell ref="H314:J314"/>
    <mergeCell ref="H315:J315"/>
    <mergeCell ref="H316:J316"/>
    <mergeCell ref="H317:J317"/>
    <mergeCell ref="H318:J318"/>
  </mergeCells>
  <hyperlinks>
    <hyperlink ref="A359" r:id="rId1" xr:uid="{00000000-0004-0000-0600-000000000000}"/>
  </hyperlinks>
  <pageMargins left="0.7" right="0.7" top="0.75" bottom="0.75" header="0" footer="0"/>
  <pageSetup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0000"/>
  </sheetPr>
  <dimension ref="A1:C1000"/>
  <sheetViews>
    <sheetView workbookViewId="0"/>
  </sheetViews>
  <sheetFormatPr baseColWidth="10" defaultColWidth="12.625" defaultRowHeight="15" customHeight="1" x14ac:dyDescent="0.2"/>
  <cols>
    <col min="1" max="1" width="18.375" customWidth="1"/>
    <col min="2" max="6" width="7.625" customWidth="1"/>
  </cols>
  <sheetData>
    <row r="1" spans="1:3" ht="14.25" customHeight="1" x14ac:dyDescent="0.25">
      <c r="A1" s="1" t="s">
        <v>51</v>
      </c>
      <c r="C1" s="2" t="s">
        <v>477</v>
      </c>
    </row>
    <row r="2" spans="1:3" ht="14.25" customHeight="1" x14ac:dyDescent="0.25">
      <c r="A2" s="1" t="s">
        <v>62</v>
      </c>
    </row>
    <row r="3" spans="1:3" ht="14.25" customHeight="1" x14ac:dyDescent="0.25">
      <c r="A3" s="1" t="s">
        <v>98</v>
      </c>
    </row>
    <row r="4" spans="1:3" ht="14.25" customHeight="1" x14ac:dyDescent="0.2"/>
    <row r="5" spans="1:3" ht="14.25" customHeight="1" x14ac:dyDescent="0.25">
      <c r="A5" s="1" t="s">
        <v>478</v>
      </c>
    </row>
    <row r="6" spans="1:3" ht="14.25" customHeight="1" x14ac:dyDescent="0.25">
      <c r="A6" s="1" t="s">
        <v>479</v>
      </c>
    </row>
    <row r="7" spans="1:3" ht="14.25" customHeight="1" x14ac:dyDescent="0.25">
      <c r="A7" s="1" t="s">
        <v>480</v>
      </c>
    </row>
    <row r="8" spans="1:3" ht="14.25" customHeight="1" x14ac:dyDescent="0.2"/>
    <row r="9" spans="1:3" ht="14.25" customHeight="1" x14ac:dyDescent="0.25">
      <c r="A9" s="1" t="s">
        <v>481</v>
      </c>
    </row>
    <row r="10" spans="1:3" ht="14.25" customHeight="1" x14ac:dyDescent="0.25">
      <c r="A10" s="1" t="s">
        <v>482</v>
      </c>
    </row>
    <row r="11" spans="1:3" ht="14.25" customHeight="1" x14ac:dyDescent="0.25">
      <c r="A11" s="1" t="s">
        <v>483</v>
      </c>
    </row>
    <row r="12" spans="1:3" ht="14.25" customHeight="1" x14ac:dyDescent="0.25">
      <c r="A12" s="1" t="s">
        <v>484</v>
      </c>
    </row>
    <row r="13" spans="1:3" ht="14.25" customHeight="1" x14ac:dyDescent="0.2"/>
    <row r="14" spans="1:3" ht="14.25" customHeight="1" x14ac:dyDescent="0.25">
      <c r="A14" s="1" t="s">
        <v>485</v>
      </c>
    </row>
    <row r="15" spans="1:3" ht="14.25" customHeight="1" x14ac:dyDescent="0.25">
      <c r="A15" s="1" t="s">
        <v>486</v>
      </c>
    </row>
    <row r="16" spans="1:3" ht="14.25" customHeight="1" x14ac:dyDescent="0.25">
      <c r="A16" s="1" t="s">
        <v>487</v>
      </c>
    </row>
    <row r="17" spans="1:1" ht="14.25" customHeight="1" x14ac:dyDescent="0.25">
      <c r="A17" s="1" t="s">
        <v>99</v>
      </c>
    </row>
    <row r="18" spans="1:1" ht="14.25" customHeight="1" x14ac:dyDescent="0.25">
      <c r="A18" s="1"/>
    </row>
    <row r="19" spans="1:1" ht="14.25" customHeight="1" x14ac:dyDescent="0.25">
      <c r="A19" s="1" t="s">
        <v>488</v>
      </c>
    </row>
    <row r="20" spans="1:1" ht="14.25" customHeight="1" x14ac:dyDescent="0.25">
      <c r="A20" s="1" t="s">
        <v>489</v>
      </c>
    </row>
    <row r="21" spans="1:1" ht="14.25" customHeight="1" x14ac:dyDescent="0.2"/>
    <row r="22" spans="1:1" ht="14.25" customHeight="1" x14ac:dyDescent="0.25">
      <c r="A22" s="1" t="s">
        <v>490</v>
      </c>
    </row>
    <row r="23" spans="1:1" ht="14.25" customHeight="1" x14ac:dyDescent="0.25">
      <c r="A23" s="1" t="s">
        <v>491</v>
      </c>
    </row>
    <row r="24" spans="1:1" ht="14.25" customHeight="1" x14ac:dyDescent="0.2"/>
    <row r="25" spans="1:1" ht="14.25" customHeight="1" x14ac:dyDescent="0.25">
      <c r="A25" s="1" t="s">
        <v>492</v>
      </c>
    </row>
    <row r="26" spans="1:1" ht="14.25" customHeight="1" x14ac:dyDescent="0.25">
      <c r="A26" s="1" t="s">
        <v>493</v>
      </c>
    </row>
    <row r="27" spans="1:1" ht="14.25" customHeight="1" x14ac:dyDescent="0.25">
      <c r="A27" s="1" t="s">
        <v>494</v>
      </c>
    </row>
    <row r="28" spans="1:1" ht="14.25" customHeight="1" x14ac:dyDescent="0.2"/>
    <row r="29" spans="1:1" ht="14.25" customHeight="1" x14ac:dyDescent="0.25">
      <c r="A29" s="1" t="s">
        <v>51</v>
      </c>
    </row>
    <row r="30" spans="1:1" ht="14.25" customHeight="1" x14ac:dyDescent="0.25">
      <c r="A30" s="1" t="s">
        <v>62</v>
      </c>
    </row>
    <row r="31" spans="1:1" ht="14.25" customHeight="1" x14ac:dyDescent="0.25">
      <c r="A31" s="1" t="s">
        <v>495</v>
      </c>
    </row>
    <row r="32" spans="1:1" ht="14.25" customHeight="1" x14ac:dyDescent="0.25">
      <c r="A32" s="1" t="s">
        <v>99</v>
      </c>
    </row>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61408-4782-4C46-BF46-0F785F4F7AB7}">
  <sheetPr codeName="Sheet31"/>
  <dimension ref="A1:W998"/>
  <sheetViews>
    <sheetView workbookViewId="0">
      <pane ySplit="2" topLeftCell="A3" activePane="bottomLeft" state="frozen"/>
      <selection activeCell="I7" sqref="I7"/>
      <selection pane="bottomLeft" activeCell="E7" sqref="E7"/>
    </sheetView>
  </sheetViews>
  <sheetFormatPr baseColWidth="10" defaultColWidth="12.625" defaultRowHeight="15" customHeight="1" x14ac:dyDescent="0.2"/>
  <cols>
    <col min="1" max="1" width="11" style="15" customWidth="1"/>
    <col min="2" max="2" width="13.125" style="15" customWidth="1"/>
    <col min="3" max="3" width="18.125" style="15" customWidth="1"/>
    <col min="4" max="4" width="33.625" style="15" customWidth="1"/>
    <col min="5" max="5" width="52" style="15" customWidth="1"/>
    <col min="6" max="6" width="43" style="15" customWidth="1"/>
    <col min="7" max="8" width="35.5" style="15" customWidth="1"/>
    <col min="9" max="9" width="37.875" style="15" customWidth="1"/>
    <col min="10" max="10" width="31.875" style="15" customWidth="1"/>
    <col min="11" max="11" width="36.375" style="15" customWidth="1"/>
    <col min="12" max="12" width="33.5" style="15" customWidth="1"/>
    <col min="13" max="23" width="7.625" style="15" customWidth="1"/>
    <col min="24" max="16384" width="12.625" style="15"/>
  </cols>
  <sheetData>
    <row r="1" spans="1:23" ht="20.100000000000001" customHeight="1" x14ac:dyDescent="0.2">
      <c r="A1" s="595" t="s">
        <v>32</v>
      </c>
      <c r="B1" s="596"/>
      <c r="C1" s="596"/>
      <c r="D1" s="596"/>
      <c r="E1" s="596"/>
      <c r="F1" s="597"/>
      <c r="G1" s="14"/>
      <c r="H1" s="595" t="s">
        <v>47</v>
      </c>
      <c r="I1" s="596"/>
      <c r="J1" s="596"/>
      <c r="K1" s="596"/>
      <c r="L1" s="596"/>
      <c r="N1" s="16"/>
      <c r="O1" s="16"/>
      <c r="P1" s="16"/>
      <c r="Q1" s="16"/>
      <c r="R1" s="16"/>
      <c r="S1" s="16"/>
      <c r="T1" s="16"/>
      <c r="U1" s="16"/>
      <c r="V1" s="16"/>
      <c r="W1" s="16"/>
    </row>
    <row r="2" spans="1:23" ht="30" x14ac:dyDescent="0.2">
      <c r="A2" s="17" t="s">
        <v>38</v>
      </c>
      <c r="B2" s="18" t="s">
        <v>39</v>
      </c>
      <c r="C2" s="18" t="s">
        <v>26</v>
      </c>
      <c r="D2" s="19" t="s">
        <v>40</v>
      </c>
      <c r="E2" s="19" t="s">
        <v>41</v>
      </c>
      <c r="F2" s="19" t="s">
        <v>42</v>
      </c>
      <c r="G2" s="17" t="s">
        <v>46</v>
      </c>
      <c r="H2" s="17" t="s">
        <v>33</v>
      </c>
      <c r="I2" s="17" t="s">
        <v>34</v>
      </c>
      <c r="J2" s="17" t="s">
        <v>35</v>
      </c>
      <c r="K2" s="17" t="s">
        <v>36</v>
      </c>
      <c r="L2" s="17" t="s">
        <v>37</v>
      </c>
      <c r="M2" s="20"/>
      <c r="N2" s="20"/>
      <c r="O2" s="20"/>
      <c r="P2" s="20"/>
      <c r="Q2" s="20"/>
      <c r="R2" s="20"/>
      <c r="S2" s="20"/>
      <c r="T2" s="20"/>
      <c r="U2" s="20"/>
      <c r="V2" s="20"/>
      <c r="W2" s="20"/>
    </row>
    <row r="3" spans="1:23" ht="57" customHeight="1" x14ac:dyDescent="0.25">
      <c r="A3" s="21">
        <v>1</v>
      </c>
      <c r="B3" s="22" t="s">
        <v>48</v>
      </c>
      <c r="C3" s="22" t="s">
        <v>12</v>
      </c>
      <c r="D3" s="23" t="s">
        <v>19</v>
      </c>
      <c r="E3" s="23" t="s">
        <v>511</v>
      </c>
      <c r="F3" s="23" t="s">
        <v>50</v>
      </c>
      <c r="G3" s="24" t="s">
        <v>512</v>
      </c>
      <c r="H3" s="21" t="s">
        <v>513</v>
      </c>
      <c r="I3" s="21" t="s">
        <v>513</v>
      </c>
      <c r="J3" s="21" t="s">
        <v>513</v>
      </c>
      <c r="K3" s="21" t="s">
        <v>513</v>
      </c>
      <c r="L3" s="21" t="s">
        <v>513</v>
      </c>
      <c r="M3" s="25"/>
      <c r="N3" s="25"/>
      <c r="O3" s="25"/>
      <c r="P3" s="25"/>
      <c r="Q3" s="25"/>
      <c r="R3" s="25"/>
      <c r="S3" s="25"/>
      <c r="T3" s="25"/>
      <c r="U3" s="25"/>
      <c r="V3" s="25"/>
      <c r="W3" s="25"/>
    </row>
    <row r="4" spans="1:23" ht="55.5" customHeight="1" x14ac:dyDescent="0.25">
      <c r="A4" s="21">
        <v>2</v>
      </c>
      <c r="B4" s="22" t="s">
        <v>52</v>
      </c>
      <c r="C4" s="22" t="s">
        <v>12</v>
      </c>
      <c r="D4" s="23" t="s">
        <v>20</v>
      </c>
      <c r="E4" s="23" t="s">
        <v>514</v>
      </c>
      <c r="F4" s="23" t="s">
        <v>50</v>
      </c>
      <c r="G4" s="24" t="s">
        <v>512</v>
      </c>
      <c r="H4" s="21" t="s">
        <v>513</v>
      </c>
      <c r="I4" s="24" t="s">
        <v>515</v>
      </c>
      <c r="J4" s="21" t="s">
        <v>513</v>
      </c>
      <c r="K4" s="21" t="s">
        <v>513</v>
      </c>
      <c r="L4" s="24" t="s">
        <v>516</v>
      </c>
      <c r="M4" s="25"/>
      <c r="N4" s="25"/>
      <c r="O4" s="25"/>
      <c r="P4" s="25"/>
      <c r="Q4" s="25"/>
      <c r="R4" s="25"/>
      <c r="S4" s="25"/>
      <c r="T4" s="25"/>
      <c r="U4" s="25"/>
      <c r="V4" s="25"/>
      <c r="W4" s="25"/>
    </row>
    <row r="5" spans="1:23" ht="77.25" customHeight="1" x14ac:dyDescent="0.25">
      <c r="A5" s="21">
        <v>3</v>
      </c>
      <c r="B5" s="22" t="s">
        <v>54</v>
      </c>
      <c r="C5" s="22" t="s">
        <v>12</v>
      </c>
      <c r="D5" s="23" t="s">
        <v>21</v>
      </c>
      <c r="E5" s="23" t="s">
        <v>517</v>
      </c>
      <c r="F5" s="23" t="s">
        <v>50</v>
      </c>
      <c r="G5" s="24" t="s">
        <v>512</v>
      </c>
      <c r="H5" s="21" t="s">
        <v>513</v>
      </c>
      <c r="I5" s="21" t="s">
        <v>513</v>
      </c>
      <c r="J5" s="26" t="s">
        <v>518</v>
      </c>
      <c r="K5" s="27" t="s">
        <v>519</v>
      </c>
      <c r="L5" s="26" t="s">
        <v>520</v>
      </c>
      <c r="M5" s="25"/>
      <c r="N5" s="25"/>
      <c r="O5" s="25"/>
      <c r="P5" s="25"/>
      <c r="Q5" s="25"/>
      <c r="R5" s="25"/>
      <c r="S5" s="25"/>
      <c r="T5" s="25"/>
      <c r="U5" s="25"/>
      <c r="V5" s="25"/>
      <c r="W5" s="25"/>
    </row>
    <row r="6" spans="1:23" ht="56.25" customHeight="1" x14ac:dyDescent="0.25">
      <c r="A6" s="21">
        <v>4</v>
      </c>
      <c r="B6" s="22" t="s">
        <v>56</v>
      </c>
      <c r="C6" s="22" t="s">
        <v>12</v>
      </c>
      <c r="D6" s="23" t="s">
        <v>22</v>
      </c>
      <c r="E6" s="23" t="s">
        <v>521</v>
      </c>
      <c r="F6" s="23" t="s">
        <v>50</v>
      </c>
      <c r="G6" s="24" t="s">
        <v>512</v>
      </c>
      <c r="H6" s="21" t="s">
        <v>513</v>
      </c>
      <c r="I6" s="21" t="s">
        <v>513</v>
      </c>
      <c r="J6" s="21" t="s">
        <v>513</v>
      </c>
      <c r="K6" s="24" t="s">
        <v>58</v>
      </c>
      <c r="L6" s="24" t="s">
        <v>59</v>
      </c>
      <c r="M6" s="25"/>
      <c r="N6" s="25"/>
      <c r="O6" s="25"/>
      <c r="P6" s="25"/>
      <c r="Q6" s="25"/>
      <c r="R6" s="25"/>
      <c r="S6" s="25"/>
      <c r="T6" s="25"/>
      <c r="U6" s="25"/>
      <c r="V6" s="25"/>
      <c r="W6" s="25"/>
    </row>
    <row r="7" spans="1:23" ht="95.25" customHeight="1" x14ac:dyDescent="0.25">
      <c r="A7" s="21">
        <v>5</v>
      </c>
      <c r="B7" s="22" t="s">
        <v>60</v>
      </c>
      <c r="C7" s="22" t="s">
        <v>12</v>
      </c>
      <c r="D7" s="23" t="s">
        <v>23</v>
      </c>
      <c r="E7" s="23" t="s">
        <v>522</v>
      </c>
      <c r="F7" s="23" t="s">
        <v>50</v>
      </c>
      <c r="G7" s="24" t="s">
        <v>512</v>
      </c>
      <c r="H7" s="21" t="s">
        <v>513</v>
      </c>
      <c r="I7" s="26" t="s">
        <v>523</v>
      </c>
      <c r="J7" s="21" t="s">
        <v>513</v>
      </c>
      <c r="K7" s="24" t="s">
        <v>524</v>
      </c>
      <c r="L7" s="24" t="s">
        <v>525</v>
      </c>
      <c r="M7" s="25"/>
      <c r="N7" s="25"/>
      <c r="O7" s="25"/>
      <c r="P7" s="25"/>
      <c r="Q7" s="25"/>
      <c r="R7" s="25"/>
      <c r="S7" s="25"/>
      <c r="T7" s="25"/>
      <c r="U7" s="25"/>
      <c r="V7" s="25"/>
      <c r="W7" s="25"/>
    </row>
    <row r="8" spans="1:23" ht="58.5" customHeight="1" x14ac:dyDescent="0.25">
      <c r="A8" s="21">
        <v>6</v>
      </c>
      <c r="B8" s="22" t="s">
        <v>63</v>
      </c>
      <c r="C8" s="22" t="s">
        <v>12</v>
      </c>
      <c r="D8" s="23" t="s">
        <v>24</v>
      </c>
      <c r="E8" s="23" t="s">
        <v>526</v>
      </c>
      <c r="F8" s="23" t="s">
        <v>50</v>
      </c>
      <c r="G8" s="24" t="s">
        <v>512</v>
      </c>
      <c r="H8" s="21" t="s">
        <v>513</v>
      </c>
      <c r="I8" s="21" t="s">
        <v>513</v>
      </c>
      <c r="J8" s="21" t="s">
        <v>513</v>
      </c>
      <c r="K8" s="26" t="s">
        <v>527</v>
      </c>
      <c r="L8" s="21" t="s">
        <v>513</v>
      </c>
      <c r="M8" s="25"/>
      <c r="N8" s="25"/>
      <c r="O8" s="25"/>
      <c r="P8" s="25"/>
      <c r="Q8" s="25"/>
      <c r="R8" s="25"/>
      <c r="S8" s="25"/>
      <c r="T8" s="25"/>
      <c r="U8" s="25"/>
      <c r="V8" s="25"/>
      <c r="W8" s="25"/>
    </row>
    <row r="9" spans="1:23" ht="30" customHeight="1" x14ac:dyDescent="0.25">
      <c r="A9" s="21">
        <v>7</v>
      </c>
      <c r="B9" s="22" t="s">
        <v>65</v>
      </c>
      <c r="C9" s="22" t="s">
        <v>12</v>
      </c>
      <c r="D9" s="23" t="s">
        <v>528</v>
      </c>
      <c r="E9" s="23" t="s">
        <v>529</v>
      </c>
      <c r="F9" s="23" t="s">
        <v>50</v>
      </c>
      <c r="G9" s="24" t="s">
        <v>512</v>
      </c>
      <c r="H9" s="21" t="s">
        <v>513</v>
      </c>
      <c r="I9" s="21" t="s">
        <v>513</v>
      </c>
      <c r="J9" s="26" t="s">
        <v>530</v>
      </c>
      <c r="K9" s="21" t="s">
        <v>513</v>
      </c>
      <c r="L9" s="24" t="s">
        <v>531</v>
      </c>
      <c r="M9" s="25"/>
      <c r="N9" s="25"/>
      <c r="O9" s="25"/>
      <c r="P9" s="25"/>
      <c r="Q9" s="25"/>
      <c r="R9" s="25"/>
      <c r="S9" s="25"/>
      <c r="T9" s="25"/>
      <c r="U9" s="25"/>
      <c r="V9" s="25"/>
      <c r="W9" s="25"/>
    </row>
    <row r="10" spans="1:23" ht="74.25" customHeight="1" x14ac:dyDescent="0.25">
      <c r="A10" s="21">
        <v>8</v>
      </c>
      <c r="B10" s="22" t="s">
        <v>532</v>
      </c>
      <c r="C10" s="22" t="s">
        <v>12</v>
      </c>
      <c r="D10" s="23" t="s">
        <v>533</v>
      </c>
      <c r="E10" s="23" t="s">
        <v>663</v>
      </c>
      <c r="F10" s="23" t="s">
        <v>664</v>
      </c>
      <c r="G10" s="24" t="s">
        <v>512</v>
      </c>
      <c r="H10" s="21" t="s">
        <v>513</v>
      </c>
      <c r="I10" s="21" t="s">
        <v>513</v>
      </c>
      <c r="J10" s="26" t="s">
        <v>534</v>
      </c>
      <c r="K10" s="21" t="s">
        <v>513</v>
      </c>
      <c r="L10" s="21" t="s">
        <v>513</v>
      </c>
      <c r="M10" s="25"/>
      <c r="N10" s="25"/>
      <c r="O10" s="25"/>
      <c r="P10" s="25"/>
      <c r="Q10" s="25"/>
      <c r="R10" s="25"/>
      <c r="S10" s="25"/>
      <c r="T10" s="25"/>
      <c r="U10" s="25"/>
      <c r="V10" s="25"/>
      <c r="W10" s="25"/>
    </row>
    <row r="11" spans="1:23" ht="30" customHeight="1" x14ac:dyDescent="0.25">
      <c r="A11" s="21">
        <v>9</v>
      </c>
      <c r="B11" s="22" t="s">
        <v>535</v>
      </c>
      <c r="C11" s="22" t="s">
        <v>12</v>
      </c>
      <c r="D11" s="28" t="s">
        <v>536</v>
      </c>
      <c r="E11" s="23" t="s">
        <v>537</v>
      </c>
      <c r="F11" s="28" t="s">
        <v>50</v>
      </c>
      <c r="G11" s="24" t="s">
        <v>512</v>
      </c>
      <c r="H11" s="21" t="s">
        <v>513</v>
      </c>
      <c r="I11" s="21" t="s">
        <v>513</v>
      </c>
      <c r="J11" s="21" t="s">
        <v>513</v>
      </c>
      <c r="K11" s="26" t="s">
        <v>67</v>
      </c>
      <c r="L11" s="24" t="s">
        <v>538</v>
      </c>
      <c r="M11" s="25"/>
      <c r="N11" s="25"/>
      <c r="O11" s="25"/>
      <c r="P11" s="25"/>
      <c r="Q11" s="25"/>
      <c r="R11" s="25"/>
      <c r="S11" s="25"/>
      <c r="T11" s="25"/>
      <c r="U11" s="25"/>
      <c r="V11" s="25"/>
      <c r="W11" s="25"/>
    </row>
    <row r="12" spans="1:23" ht="30" customHeight="1" x14ac:dyDescent="0.25">
      <c r="A12" s="21">
        <v>10</v>
      </c>
      <c r="B12" s="22" t="s">
        <v>69</v>
      </c>
      <c r="C12" s="22" t="s">
        <v>12</v>
      </c>
      <c r="D12" s="23" t="s">
        <v>539</v>
      </c>
      <c r="E12" s="23" t="s">
        <v>540</v>
      </c>
      <c r="F12" s="23" t="s">
        <v>50</v>
      </c>
      <c r="G12" s="24" t="s">
        <v>512</v>
      </c>
      <c r="H12" s="21" t="s">
        <v>513</v>
      </c>
      <c r="I12" s="21" t="s">
        <v>513</v>
      </c>
      <c r="J12" s="21" t="s">
        <v>513</v>
      </c>
      <c r="K12" s="21" t="s">
        <v>513</v>
      </c>
      <c r="L12" s="21" t="s">
        <v>513</v>
      </c>
      <c r="M12" s="25"/>
      <c r="N12" s="25"/>
      <c r="O12" s="25"/>
      <c r="P12" s="25"/>
      <c r="Q12" s="25"/>
      <c r="R12" s="25"/>
      <c r="S12" s="25"/>
      <c r="T12" s="25"/>
      <c r="U12" s="25"/>
      <c r="V12" s="25"/>
      <c r="W12" s="25"/>
    </row>
    <row r="13" spans="1:23" ht="30" customHeight="1" x14ac:dyDescent="0.25">
      <c r="A13" s="21">
        <v>11</v>
      </c>
      <c r="B13" s="22" t="s">
        <v>71</v>
      </c>
      <c r="C13" s="22" t="s">
        <v>12</v>
      </c>
      <c r="D13" s="28" t="s">
        <v>541</v>
      </c>
      <c r="E13" s="28" t="s">
        <v>542</v>
      </c>
      <c r="F13" s="28" t="s">
        <v>50</v>
      </c>
      <c r="G13" s="24" t="s">
        <v>512</v>
      </c>
      <c r="H13" s="21" t="s">
        <v>513</v>
      </c>
      <c r="I13" s="21" t="s">
        <v>513</v>
      </c>
      <c r="J13" s="21" t="s">
        <v>513</v>
      </c>
      <c r="K13" s="21" t="s">
        <v>513</v>
      </c>
      <c r="L13" s="21" t="s">
        <v>513</v>
      </c>
      <c r="M13" s="25"/>
      <c r="N13" s="25"/>
      <c r="O13" s="25"/>
      <c r="P13" s="25"/>
      <c r="Q13" s="25"/>
      <c r="R13" s="25"/>
      <c r="S13" s="25"/>
      <c r="T13" s="25"/>
      <c r="U13" s="25"/>
      <c r="V13" s="25"/>
      <c r="W13" s="25"/>
    </row>
    <row r="14" spans="1:23" ht="30" customHeight="1" x14ac:dyDescent="0.25">
      <c r="A14" s="21">
        <v>12</v>
      </c>
      <c r="B14" s="22" t="s">
        <v>543</v>
      </c>
      <c r="C14" s="22" t="s">
        <v>12</v>
      </c>
      <c r="D14" s="29" t="s">
        <v>544</v>
      </c>
      <c r="E14" s="23" t="s">
        <v>545</v>
      </c>
      <c r="F14" s="28" t="s">
        <v>50</v>
      </c>
      <c r="G14" s="24" t="s">
        <v>512</v>
      </c>
      <c r="H14" s="21" t="s">
        <v>513</v>
      </c>
      <c r="I14" s="21" t="s">
        <v>513</v>
      </c>
      <c r="J14" s="21" t="s">
        <v>513</v>
      </c>
      <c r="K14" s="21" t="s">
        <v>513</v>
      </c>
      <c r="L14" s="21" t="s">
        <v>513</v>
      </c>
      <c r="M14" s="25"/>
      <c r="N14" s="25"/>
      <c r="O14" s="25"/>
      <c r="P14" s="25"/>
      <c r="Q14" s="25"/>
      <c r="R14" s="25"/>
      <c r="S14" s="25"/>
      <c r="T14" s="25"/>
      <c r="U14" s="25"/>
      <c r="V14" s="25"/>
      <c r="W14" s="25"/>
    </row>
    <row r="15" spans="1:23" ht="30" customHeight="1" x14ac:dyDescent="0.25">
      <c r="A15" s="21">
        <v>13</v>
      </c>
      <c r="B15" s="22" t="s">
        <v>546</v>
      </c>
      <c r="C15" s="22" t="s">
        <v>12</v>
      </c>
      <c r="D15" s="29" t="s">
        <v>547</v>
      </c>
      <c r="E15" s="23" t="s">
        <v>548</v>
      </c>
      <c r="F15" s="28" t="s">
        <v>50</v>
      </c>
      <c r="G15" s="24" t="s">
        <v>512</v>
      </c>
      <c r="H15" s="21" t="s">
        <v>513</v>
      </c>
      <c r="I15" s="21" t="s">
        <v>513</v>
      </c>
      <c r="J15" s="26" t="s">
        <v>530</v>
      </c>
      <c r="K15" s="21" t="s">
        <v>513</v>
      </c>
      <c r="L15" s="24" t="s">
        <v>531</v>
      </c>
      <c r="M15" s="25"/>
      <c r="N15" s="25"/>
      <c r="O15" s="25"/>
      <c r="P15" s="25"/>
      <c r="Q15" s="25"/>
      <c r="R15" s="25"/>
      <c r="S15" s="25"/>
      <c r="T15" s="25"/>
      <c r="U15" s="25"/>
      <c r="V15" s="25"/>
      <c r="W15" s="25"/>
    </row>
    <row r="16" spans="1:23" ht="32.1" customHeight="1" x14ac:dyDescent="0.25">
      <c r="A16" s="21">
        <v>14</v>
      </c>
      <c r="B16" s="22" t="s">
        <v>75</v>
      </c>
      <c r="C16" s="22" t="s">
        <v>12</v>
      </c>
      <c r="D16" s="29" t="s">
        <v>549</v>
      </c>
      <c r="E16" s="23" t="s">
        <v>550</v>
      </c>
      <c r="F16" s="28" t="s">
        <v>50</v>
      </c>
      <c r="G16" s="24" t="s">
        <v>512</v>
      </c>
      <c r="H16" s="21" t="s">
        <v>513</v>
      </c>
      <c r="I16" s="30" t="s">
        <v>74</v>
      </c>
      <c r="J16" s="21" t="s">
        <v>513</v>
      </c>
      <c r="K16" s="21" t="s">
        <v>513</v>
      </c>
      <c r="L16" s="24" t="s">
        <v>551</v>
      </c>
      <c r="M16" s="25"/>
      <c r="N16" s="25"/>
      <c r="O16" s="25"/>
      <c r="P16" s="25"/>
      <c r="Q16" s="25"/>
      <c r="R16" s="25"/>
      <c r="S16" s="25"/>
      <c r="T16" s="25"/>
      <c r="U16" s="25"/>
      <c r="V16" s="25"/>
      <c r="W16" s="25"/>
    </row>
    <row r="17" spans="1:23" ht="30" customHeight="1" x14ac:dyDescent="0.25">
      <c r="A17" s="21">
        <v>15</v>
      </c>
      <c r="B17" s="22" t="s">
        <v>77</v>
      </c>
      <c r="C17" s="22" t="s">
        <v>12</v>
      </c>
      <c r="D17" s="29" t="s">
        <v>552</v>
      </c>
      <c r="E17" s="28" t="s">
        <v>553</v>
      </c>
      <c r="F17" s="28" t="s">
        <v>50</v>
      </c>
      <c r="G17" s="24" t="s">
        <v>512</v>
      </c>
      <c r="H17" s="21" t="s">
        <v>513</v>
      </c>
      <c r="I17" s="21" t="s">
        <v>513</v>
      </c>
      <c r="J17" s="21" t="s">
        <v>513</v>
      </c>
      <c r="K17" s="31" t="s">
        <v>554</v>
      </c>
      <c r="L17" s="21" t="s">
        <v>513</v>
      </c>
      <c r="M17" s="25"/>
      <c r="N17" s="25"/>
      <c r="O17" s="25"/>
      <c r="P17" s="25"/>
      <c r="Q17" s="25"/>
      <c r="R17" s="25"/>
      <c r="S17" s="25"/>
      <c r="T17" s="25"/>
      <c r="U17" s="25"/>
      <c r="V17" s="25"/>
      <c r="W17" s="25"/>
    </row>
    <row r="18" spans="1:23" ht="30.95" customHeight="1" x14ac:dyDescent="0.25">
      <c r="A18" s="21">
        <v>16</v>
      </c>
      <c r="B18" s="22" t="s">
        <v>555</v>
      </c>
      <c r="C18" s="22" t="s">
        <v>12</v>
      </c>
      <c r="D18" s="29" t="s">
        <v>556</v>
      </c>
      <c r="E18" s="28" t="s">
        <v>557</v>
      </c>
      <c r="F18" s="28" t="s">
        <v>50</v>
      </c>
      <c r="G18" s="24" t="s">
        <v>512</v>
      </c>
      <c r="H18" s="21" t="s">
        <v>513</v>
      </c>
      <c r="I18" s="21" t="s">
        <v>513</v>
      </c>
      <c r="J18" s="26" t="s">
        <v>530</v>
      </c>
      <c r="K18" s="21" t="s">
        <v>513</v>
      </c>
      <c r="L18" s="24" t="s">
        <v>531</v>
      </c>
      <c r="M18" s="25"/>
      <c r="N18" s="25"/>
      <c r="O18" s="25"/>
      <c r="P18" s="25"/>
      <c r="Q18" s="25"/>
      <c r="R18" s="25"/>
      <c r="S18" s="25"/>
      <c r="T18" s="25"/>
      <c r="U18" s="25"/>
      <c r="V18" s="25"/>
      <c r="W18" s="25"/>
    </row>
    <row r="19" spans="1:23" ht="30" customHeight="1" x14ac:dyDescent="0.25">
      <c r="A19" s="21">
        <v>17</v>
      </c>
      <c r="B19" s="22" t="s">
        <v>558</v>
      </c>
      <c r="C19" s="22" t="s">
        <v>12</v>
      </c>
      <c r="D19" s="23" t="s">
        <v>559</v>
      </c>
      <c r="E19" s="23" t="s">
        <v>560</v>
      </c>
      <c r="F19" s="23" t="s">
        <v>50</v>
      </c>
      <c r="G19" s="24" t="s">
        <v>512</v>
      </c>
      <c r="H19" s="21" t="s">
        <v>513</v>
      </c>
      <c r="I19" s="21" t="s">
        <v>513</v>
      </c>
      <c r="J19" s="21" t="s">
        <v>513</v>
      </c>
      <c r="K19" s="21" t="s">
        <v>513</v>
      </c>
      <c r="L19" s="21" t="s">
        <v>513</v>
      </c>
      <c r="M19" s="25"/>
      <c r="N19" s="25"/>
      <c r="O19" s="25"/>
      <c r="P19" s="25"/>
      <c r="Q19" s="25"/>
      <c r="R19" s="25"/>
      <c r="S19" s="25"/>
      <c r="T19" s="25"/>
      <c r="U19" s="25"/>
      <c r="V19" s="25"/>
      <c r="W19" s="25"/>
    </row>
    <row r="20" spans="1:23" ht="30" customHeight="1" x14ac:dyDescent="0.25">
      <c r="A20" s="21">
        <v>18</v>
      </c>
      <c r="B20" s="22" t="s">
        <v>561</v>
      </c>
      <c r="C20" s="22" t="s">
        <v>12</v>
      </c>
      <c r="D20" s="23" t="s">
        <v>562</v>
      </c>
      <c r="E20" s="23" t="s">
        <v>563</v>
      </c>
      <c r="F20" s="23" t="s">
        <v>50</v>
      </c>
      <c r="G20" s="24" t="s">
        <v>512</v>
      </c>
      <c r="H20" s="21" t="s">
        <v>513</v>
      </c>
      <c r="I20" s="21" t="s">
        <v>513</v>
      </c>
      <c r="J20" s="21" t="s">
        <v>513</v>
      </c>
      <c r="K20" s="21" t="s">
        <v>513</v>
      </c>
      <c r="L20" s="21" t="s">
        <v>513</v>
      </c>
      <c r="M20" s="25"/>
      <c r="N20" s="25"/>
      <c r="O20" s="25"/>
      <c r="P20" s="25"/>
      <c r="Q20" s="25"/>
      <c r="R20" s="25"/>
      <c r="S20" s="25"/>
      <c r="T20" s="25"/>
      <c r="U20" s="25"/>
      <c r="V20" s="25"/>
      <c r="W20" s="25"/>
    </row>
    <row r="21" spans="1:23" ht="30" customHeight="1" x14ac:dyDescent="0.25">
      <c r="A21" s="21">
        <v>19</v>
      </c>
      <c r="B21" s="22" t="s">
        <v>79</v>
      </c>
      <c r="C21" s="22" t="s">
        <v>13</v>
      </c>
      <c r="D21" s="23" t="s">
        <v>564</v>
      </c>
      <c r="E21" s="23" t="s">
        <v>565</v>
      </c>
      <c r="F21" s="32" t="s">
        <v>566</v>
      </c>
      <c r="G21" s="24" t="s">
        <v>512</v>
      </c>
      <c r="H21" s="24" t="s">
        <v>567</v>
      </c>
      <c r="I21" s="24" t="s">
        <v>568</v>
      </c>
      <c r="J21" s="27" t="s">
        <v>569</v>
      </c>
      <c r="K21" s="26" t="s">
        <v>570</v>
      </c>
      <c r="L21" s="26" t="s">
        <v>571</v>
      </c>
      <c r="M21" s="25"/>
      <c r="N21" s="25"/>
      <c r="O21" s="25"/>
      <c r="P21" s="25"/>
      <c r="Q21" s="25"/>
      <c r="R21" s="25"/>
      <c r="S21" s="25"/>
      <c r="T21" s="25"/>
      <c r="U21" s="25"/>
      <c r="V21" s="25"/>
      <c r="W21" s="25"/>
    </row>
    <row r="22" spans="1:23" ht="30" customHeight="1" x14ac:dyDescent="0.25">
      <c r="A22" s="21">
        <v>20</v>
      </c>
      <c r="B22" s="22" t="s">
        <v>81</v>
      </c>
      <c r="C22" s="22" t="s">
        <v>13</v>
      </c>
      <c r="D22" s="23" t="s">
        <v>572</v>
      </c>
      <c r="E22" s="23" t="s">
        <v>573</v>
      </c>
      <c r="F22" s="23" t="s">
        <v>83</v>
      </c>
      <c r="G22" s="24" t="s">
        <v>512</v>
      </c>
      <c r="H22" s="24" t="s">
        <v>567</v>
      </c>
      <c r="I22" s="24" t="s">
        <v>568</v>
      </c>
      <c r="J22" s="27" t="s">
        <v>569</v>
      </c>
      <c r="K22" s="26" t="s">
        <v>574</v>
      </c>
      <c r="L22" s="26" t="s">
        <v>571</v>
      </c>
      <c r="M22" s="25"/>
      <c r="N22" s="25"/>
      <c r="O22" s="25"/>
      <c r="P22" s="25"/>
      <c r="Q22" s="25"/>
      <c r="R22" s="25"/>
      <c r="S22" s="25"/>
      <c r="T22" s="25"/>
      <c r="U22" s="25"/>
      <c r="V22" s="25"/>
      <c r="W22" s="25"/>
    </row>
    <row r="23" spans="1:23" ht="30" customHeight="1" x14ac:dyDescent="0.25">
      <c r="A23" s="21">
        <v>21</v>
      </c>
      <c r="B23" s="22" t="s">
        <v>84</v>
      </c>
      <c r="C23" s="22" t="s">
        <v>13</v>
      </c>
      <c r="D23" s="23" t="s">
        <v>575</v>
      </c>
      <c r="E23" s="23" t="s">
        <v>576</v>
      </c>
      <c r="F23" s="23" t="s">
        <v>577</v>
      </c>
      <c r="G23" s="24" t="s">
        <v>512</v>
      </c>
      <c r="H23" s="24" t="s">
        <v>567</v>
      </c>
      <c r="I23" s="24" t="s">
        <v>568</v>
      </c>
      <c r="J23" s="27" t="s">
        <v>569</v>
      </c>
      <c r="K23" s="26" t="s">
        <v>574</v>
      </c>
      <c r="L23" s="26" t="s">
        <v>571</v>
      </c>
      <c r="M23" s="25"/>
      <c r="N23" s="25"/>
      <c r="O23" s="25"/>
      <c r="P23" s="25"/>
      <c r="Q23" s="25"/>
      <c r="R23" s="25"/>
      <c r="S23" s="25"/>
      <c r="T23" s="25"/>
      <c r="U23" s="25"/>
      <c r="V23" s="25"/>
      <c r="W23" s="25"/>
    </row>
    <row r="24" spans="1:23" ht="45" customHeight="1" x14ac:dyDescent="0.25">
      <c r="A24" s="21">
        <v>22</v>
      </c>
      <c r="B24" s="22" t="s">
        <v>86</v>
      </c>
      <c r="C24" s="22" t="s">
        <v>14</v>
      </c>
      <c r="D24" s="23" t="s">
        <v>578</v>
      </c>
      <c r="E24" s="23" t="s">
        <v>579</v>
      </c>
      <c r="F24" s="23" t="s">
        <v>50</v>
      </c>
      <c r="G24" s="24" t="s">
        <v>512</v>
      </c>
      <c r="H24" s="21" t="s">
        <v>513</v>
      </c>
      <c r="I24" s="21" t="s">
        <v>513</v>
      </c>
      <c r="J24" s="21" t="s">
        <v>513</v>
      </c>
      <c r="K24" s="26" t="s">
        <v>580</v>
      </c>
      <c r="L24" s="21" t="s">
        <v>513</v>
      </c>
      <c r="M24" s="33"/>
      <c r="N24" s="25"/>
      <c r="O24" s="25"/>
      <c r="P24" s="25"/>
      <c r="Q24" s="25"/>
      <c r="R24" s="25"/>
      <c r="S24" s="25"/>
      <c r="T24" s="25"/>
      <c r="U24" s="25"/>
      <c r="V24" s="25"/>
      <c r="W24" s="25"/>
    </row>
    <row r="25" spans="1:23" ht="43.5" customHeight="1" x14ac:dyDescent="0.25">
      <c r="A25" s="21">
        <v>23</v>
      </c>
      <c r="B25" s="22" t="s">
        <v>88</v>
      </c>
      <c r="C25" s="22" t="s">
        <v>14</v>
      </c>
      <c r="D25" s="23" t="s">
        <v>581</v>
      </c>
      <c r="E25" s="23" t="s">
        <v>582</v>
      </c>
      <c r="F25" s="23" t="s">
        <v>50</v>
      </c>
      <c r="G25" s="24" t="s">
        <v>512</v>
      </c>
      <c r="H25" s="21" t="s">
        <v>513</v>
      </c>
      <c r="I25" s="21" t="s">
        <v>513</v>
      </c>
      <c r="J25" s="24" t="s">
        <v>583</v>
      </c>
      <c r="K25" s="30" t="s">
        <v>584</v>
      </c>
      <c r="L25" s="21" t="s">
        <v>513</v>
      </c>
      <c r="M25" s="33"/>
      <c r="N25" s="25"/>
      <c r="O25" s="25"/>
      <c r="P25" s="25"/>
      <c r="Q25" s="25"/>
      <c r="R25" s="25"/>
      <c r="S25" s="25"/>
      <c r="T25" s="25"/>
      <c r="U25" s="25"/>
      <c r="V25" s="25"/>
      <c r="W25" s="25"/>
    </row>
    <row r="26" spans="1:23" ht="30" customHeight="1" x14ac:dyDescent="0.25">
      <c r="A26" s="21">
        <v>24</v>
      </c>
      <c r="B26" s="22" t="s">
        <v>90</v>
      </c>
      <c r="C26" s="22" t="s">
        <v>14</v>
      </c>
      <c r="D26" s="34" t="s">
        <v>585</v>
      </c>
      <c r="E26" s="23" t="s">
        <v>586</v>
      </c>
      <c r="F26" s="23" t="s">
        <v>50</v>
      </c>
      <c r="G26" s="24" t="s">
        <v>512</v>
      </c>
      <c r="H26" s="21" t="s">
        <v>513</v>
      </c>
      <c r="I26" s="21" t="s">
        <v>513</v>
      </c>
      <c r="J26" s="21" t="s">
        <v>513</v>
      </c>
      <c r="K26" s="26" t="s">
        <v>587</v>
      </c>
      <c r="L26" s="30" t="s">
        <v>588</v>
      </c>
      <c r="M26" s="33"/>
      <c r="N26" s="25"/>
      <c r="O26" s="25"/>
      <c r="P26" s="25"/>
      <c r="Q26" s="25"/>
      <c r="R26" s="25"/>
      <c r="S26" s="25"/>
      <c r="T26" s="25"/>
      <c r="U26" s="25"/>
      <c r="V26" s="25"/>
      <c r="W26" s="25"/>
    </row>
    <row r="27" spans="1:23" ht="39" customHeight="1" x14ac:dyDescent="0.25">
      <c r="A27" s="21">
        <v>25</v>
      </c>
      <c r="B27" s="22" t="s">
        <v>92</v>
      </c>
      <c r="C27" s="22" t="s">
        <v>14</v>
      </c>
      <c r="D27" s="23" t="s">
        <v>589</v>
      </c>
      <c r="E27" s="23" t="s">
        <v>590</v>
      </c>
      <c r="F27" s="23" t="s">
        <v>50</v>
      </c>
      <c r="G27" s="24" t="s">
        <v>512</v>
      </c>
      <c r="H27" s="21" t="s">
        <v>513</v>
      </c>
      <c r="I27" s="21" t="s">
        <v>513</v>
      </c>
      <c r="J27" s="21" t="s">
        <v>513</v>
      </c>
      <c r="K27" s="26" t="s">
        <v>591</v>
      </c>
      <c r="L27" s="21" t="s">
        <v>513</v>
      </c>
      <c r="M27" s="33"/>
      <c r="N27" s="25"/>
      <c r="O27" s="25"/>
      <c r="P27" s="25"/>
      <c r="Q27" s="25"/>
      <c r="R27" s="25"/>
      <c r="S27" s="25"/>
      <c r="T27" s="25"/>
      <c r="U27" s="25"/>
      <c r="V27" s="25"/>
      <c r="W27" s="25"/>
    </row>
    <row r="28" spans="1:23" ht="30" customHeight="1" x14ac:dyDescent="0.25">
      <c r="A28" s="21">
        <v>26</v>
      </c>
      <c r="B28" s="22" t="s">
        <v>94</v>
      </c>
      <c r="C28" s="22" t="s">
        <v>14</v>
      </c>
      <c r="D28" s="23" t="s">
        <v>592</v>
      </c>
      <c r="E28" s="23" t="s">
        <v>593</v>
      </c>
      <c r="F28" s="23" t="s">
        <v>50</v>
      </c>
      <c r="G28" s="24" t="s">
        <v>512</v>
      </c>
      <c r="H28" s="21" t="s">
        <v>513</v>
      </c>
      <c r="I28" s="21" t="s">
        <v>513</v>
      </c>
      <c r="J28" s="21" t="s">
        <v>513</v>
      </c>
      <c r="K28" s="21" t="s">
        <v>513</v>
      </c>
      <c r="L28" s="21" t="s">
        <v>513</v>
      </c>
      <c r="M28" s="33"/>
      <c r="N28" s="25"/>
      <c r="O28" s="25"/>
      <c r="P28" s="25"/>
      <c r="Q28" s="25"/>
      <c r="R28" s="25"/>
      <c r="S28" s="25"/>
      <c r="T28" s="25"/>
      <c r="U28" s="25"/>
      <c r="V28" s="25"/>
      <c r="W28" s="25"/>
    </row>
    <row r="29" spans="1:23" ht="30" customHeight="1" x14ac:dyDescent="0.25">
      <c r="A29" s="21">
        <v>27</v>
      </c>
      <c r="B29" s="22" t="s">
        <v>96</v>
      </c>
      <c r="C29" s="22" t="s">
        <v>14</v>
      </c>
      <c r="D29" s="23" t="s">
        <v>594</v>
      </c>
      <c r="E29" s="23" t="s">
        <v>595</v>
      </c>
      <c r="F29" s="23" t="s">
        <v>50</v>
      </c>
      <c r="G29" s="24" t="s">
        <v>512</v>
      </c>
      <c r="H29" s="21" t="s">
        <v>513</v>
      </c>
      <c r="I29" s="21" t="s">
        <v>513</v>
      </c>
      <c r="J29" s="21" t="s">
        <v>513</v>
      </c>
      <c r="K29" s="21" t="s">
        <v>513</v>
      </c>
      <c r="L29" s="21" t="s">
        <v>513</v>
      </c>
      <c r="M29" s="33"/>
      <c r="N29" s="25"/>
      <c r="O29" s="25"/>
      <c r="P29" s="25"/>
      <c r="Q29" s="25"/>
      <c r="R29" s="25"/>
      <c r="S29" s="25"/>
      <c r="T29" s="25"/>
      <c r="U29" s="25"/>
      <c r="V29" s="25"/>
      <c r="W29" s="25"/>
    </row>
    <row r="30" spans="1:23" ht="30" customHeight="1" x14ac:dyDescent="0.25">
      <c r="A30" s="21">
        <v>28</v>
      </c>
      <c r="B30" s="22" t="s">
        <v>100</v>
      </c>
      <c r="C30" s="22" t="s">
        <v>14</v>
      </c>
      <c r="D30" s="23" t="s">
        <v>596</v>
      </c>
      <c r="E30" s="23" t="s">
        <v>597</v>
      </c>
      <c r="F30" s="23" t="s">
        <v>50</v>
      </c>
      <c r="G30" s="24" t="s">
        <v>512</v>
      </c>
      <c r="H30" s="21" t="s">
        <v>513</v>
      </c>
      <c r="I30" s="21" t="s">
        <v>513</v>
      </c>
      <c r="J30" s="21" t="s">
        <v>513</v>
      </c>
      <c r="K30" s="24" t="s">
        <v>598</v>
      </c>
      <c r="L30" s="21" t="s">
        <v>513</v>
      </c>
      <c r="M30" s="33"/>
      <c r="N30" s="25"/>
      <c r="O30" s="25"/>
      <c r="P30" s="25"/>
      <c r="Q30" s="25"/>
      <c r="R30" s="25"/>
      <c r="S30" s="25"/>
      <c r="T30" s="25"/>
      <c r="U30" s="25"/>
      <c r="V30" s="25"/>
      <c r="W30" s="25"/>
    </row>
    <row r="31" spans="1:23" ht="27" customHeight="1" x14ac:dyDescent="0.25">
      <c r="A31" s="21">
        <v>29</v>
      </c>
      <c r="B31" s="22" t="s">
        <v>102</v>
      </c>
      <c r="C31" s="22" t="s">
        <v>14</v>
      </c>
      <c r="D31" s="23" t="s">
        <v>599</v>
      </c>
      <c r="E31" s="23" t="s">
        <v>600</v>
      </c>
      <c r="F31" s="23" t="s">
        <v>601</v>
      </c>
      <c r="G31" s="24" t="s">
        <v>512</v>
      </c>
      <c r="H31" s="21" t="s">
        <v>513</v>
      </c>
      <c r="I31" s="24" t="s">
        <v>602</v>
      </c>
      <c r="J31" s="26" t="s">
        <v>603</v>
      </c>
      <c r="K31" s="26" t="s">
        <v>604</v>
      </c>
      <c r="L31" s="21" t="s">
        <v>513</v>
      </c>
      <c r="M31" s="33"/>
      <c r="N31" s="25"/>
      <c r="O31" s="25"/>
      <c r="P31" s="25"/>
      <c r="Q31" s="25"/>
      <c r="R31" s="25"/>
      <c r="S31" s="25"/>
      <c r="T31" s="25"/>
      <c r="U31" s="25"/>
      <c r="V31" s="25"/>
      <c r="W31" s="25"/>
    </row>
    <row r="32" spans="1:23" ht="30" customHeight="1" x14ac:dyDescent="0.25">
      <c r="A32" s="21">
        <v>30</v>
      </c>
      <c r="B32" s="22" t="s">
        <v>104</v>
      </c>
      <c r="C32" s="22" t="s">
        <v>105</v>
      </c>
      <c r="D32" s="23" t="s">
        <v>605</v>
      </c>
      <c r="E32" s="23" t="s">
        <v>606</v>
      </c>
      <c r="F32" s="23" t="s">
        <v>50</v>
      </c>
      <c r="G32" s="24" t="s">
        <v>512</v>
      </c>
      <c r="H32" s="21" t="s">
        <v>513</v>
      </c>
      <c r="I32" s="21" t="s">
        <v>513</v>
      </c>
      <c r="J32" s="21" t="s">
        <v>513</v>
      </c>
      <c r="K32" s="30" t="s">
        <v>607</v>
      </c>
      <c r="L32" s="21" t="s">
        <v>513</v>
      </c>
      <c r="M32" s="33"/>
      <c r="N32" s="25"/>
      <c r="O32" s="25"/>
      <c r="P32" s="25"/>
      <c r="Q32" s="25"/>
      <c r="R32" s="25"/>
      <c r="S32" s="25"/>
      <c r="T32" s="25"/>
      <c r="U32" s="25"/>
      <c r="V32" s="25"/>
      <c r="W32" s="25"/>
    </row>
    <row r="33" spans="1:23" ht="30" customHeight="1" x14ac:dyDescent="0.25">
      <c r="A33" s="21">
        <v>31</v>
      </c>
      <c r="B33" s="22" t="s">
        <v>107</v>
      </c>
      <c r="C33" s="22" t="s">
        <v>105</v>
      </c>
      <c r="D33" s="29" t="s">
        <v>608</v>
      </c>
      <c r="E33" s="28" t="s">
        <v>609</v>
      </c>
      <c r="F33" s="23" t="s">
        <v>50</v>
      </c>
      <c r="G33" s="24" t="s">
        <v>512</v>
      </c>
      <c r="H33" s="21" t="s">
        <v>513</v>
      </c>
      <c r="I33" s="21" t="s">
        <v>513</v>
      </c>
      <c r="J33" s="30" t="s">
        <v>610</v>
      </c>
      <c r="K33" s="30" t="s">
        <v>607</v>
      </c>
      <c r="L33" s="21" t="s">
        <v>513</v>
      </c>
      <c r="M33" s="33"/>
      <c r="N33" s="25"/>
      <c r="O33" s="25"/>
      <c r="P33" s="25"/>
      <c r="Q33" s="25"/>
      <c r="R33" s="25"/>
      <c r="S33" s="25"/>
      <c r="T33" s="25"/>
      <c r="U33" s="25"/>
      <c r="V33" s="25"/>
      <c r="W33" s="25"/>
    </row>
    <row r="34" spans="1:23" ht="30" customHeight="1" x14ac:dyDescent="0.25">
      <c r="A34" s="21">
        <v>32</v>
      </c>
      <c r="B34" s="22" t="s">
        <v>109</v>
      </c>
      <c r="C34" s="22" t="s">
        <v>105</v>
      </c>
      <c r="D34" s="23" t="s">
        <v>611</v>
      </c>
      <c r="E34" s="23" t="s">
        <v>612</v>
      </c>
      <c r="F34" s="23" t="s">
        <v>50</v>
      </c>
      <c r="G34" s="24" t="s">
        <v>512</v>
      </c>
      <c r="H34" s="21" t="s">
        <v>513</v>
      </c>
      <c r="I34" s="21" t="s">
        <v>513</v>
      </c>
      <c r="J34" s="30" t="s">
        <v>610</v>
      </c>
      <c r="K34" s="30" t="s">
        <v>607</v>
      </c>
      <c r="L34" s="21" t="s">
        <v>513</v>
      </c>
      <c r="M34" s="33"/>
      <c r="N34" s="25"/>
      <c r="O34" s="25"/>
      <c r="P34" s="25"/>
      <c r="Q34" s="25"/>
      <c r="R34" s="25"/>
      <c r="S34" s="25"/>
      <c r="T34" s="25"/>
      <c r="U34" s="25"/>
      <c r="V34" s="25"/>
      <c r="W34" s="25"/>
    </row>
    <row r="35" spans="1:23" ht="30" customHeight="1" x14ac:dyDescent="0.25">
      <c r="A35" s="21">
        <v>33</v>
      </c>
      <c r="B35" s="22" t="s">
        <v>111</v>
      </c>
      <c r="C35" s="22" t="s">
        <v>105</v>
      </c>
      <c r="D35" s="23" t="s">
        <v>613</v>
      </c>
      <c r="E35" s="23" t="s">
        <v>614</v>
      </c>
      <c r="F35" s="23" t="s">
        <v>50</v>
      </c>
      <c r="G35" s="24" t="s">
        <v>512</v>
      </c>
      <c r="H35" s="21" t="s">
        <v>513</v>
      </c>
      <c r="I35" s="21" t="s">
        <v>513</v>
      </c>
      <c r="J35" s="21" t="s">
        <v>513</v>
      </c>
      <c r="K35" s="30" t="s">
        <v>607</v>
      </c>
      <c r="L35" s="21" t="s">
        <v>513</v>
      </c>
      <c r="M35" s="33"/>
      <c r="N35" s="25"/>
      <c r="O35" s="25"/>
      <c r="P35" s="25"/>
      <c r="Q35" s="25"/>
      <c r="R35" s="25"/>
      <c r="S35" s="25"/>
      <c r="T35" s="25"/>
      <c r="U35" s="25"/>
      <c r="V35" s="25"/>
      <c r="W35" s="25"/>
    </row>
    <row r="36" spans="1:23" ht="30" customHeight="1" x14ac:dyDescent="0.25">
      <c r="A36" s="21">
        <v>34</v>
      </c>
      <c r="B36" s="22" t="s">
        <v>113</v>
      </c>
      <c r="C36" s="22" t="s">
        <v>16</v>
      </c>
      <c r="D36" s="23" t="s">
        <v>615</v>
      </c>
      <c r="E36" s="23" t="s">
        <v>616</v>
      </c>
      <c r="F36" s="23" t="s">
        <v>50</v>
      </c>
      <c r="G36" s="24" t="s">
        <v>512</v>
      </c>
      <c r="H36" s="21" t="s">
        <v>513</v>
      </c>
      <c r="I36" s="21" t="s">
        <v>513</v>
      </c>
      <c r="J36" s="21" t="s">
        <v>513</v>
      </c>
      <c r="K36" s="26" t="s">
        <v>617</v>
      </c>
      <c r="L36" s="21" t="s">
        <v>513</v>
      </c>
      <c r="M36" s="33"/>
      <c r="N36" s="25"/>
      <c r="O36" s="25"/>
      <c r="P36" s="25"/>
      <c r="Q36" s="25"/>
      <c r="R36" s="25"/>
      <c r="S36" s="25"/>
      <c r="T36" s="25"/>
      <c r="U36" s="25"/>
      <c r="V36" s="25"/>
      <c r="W36" s="25"/>
    </row>
    <row r="37" spans="1:23" ht="30" customHeight="1" x14ac:dyDescent="0.25">
      <c r="A37" s="21">
        <v>35</v>
      </c>
      <c r="B37" s="22" t="s">
        <v>116</v>
      </c>
      <c r="C37" s="22" t="s">
        <v>16</v>
      </c>
      <c r="D37" s="23" t="s">
        <v>618</v>
      </c>
      <c r="E37" s="23" t="s">
        <v>665</v>
      </c>
      <c r="F37" s="23" t="s">
        <v>50</v>
      </c>
      <c r="G37" s="24" t="s">
        <v>512</v>
      </c>
      <c r="H37" s="21" t="s">
        <v>513</v>
      </c>
      <c r="I37" s="21" t="s">
        <v>513</v>
      </c>
      <c r="J37" s="21" t="s">
        <v>513</v>
      </c>
      <c r="K37" s="21" t="s">
        <v>513</v>
      </c>
      <c r="L37" s="21" t="s">
        <v>513</v>
      </c>
      <c r="M37" s="33"/>
      <c r="N37" s="25"/>
      <c r="O37" s="25"/>
      <c r="P37" s="25"/>
      <c r="Q37" s="25"/>
      <c r="R37" s="25"/>
      <c r="S37" s="25"/>
      <c r="T37" s="25"/>
      <c r="U37" s="25"/>
      <c r="V37" s="25"/>
      <c r="W37" s="25"/>
    </row>
    <row r="38" spans="1:23" ht="30" customHeight="1" x14ac:dyDescent="0.25">
      <c r="A38" s="21">
        <v>36</v>
      </c>
      <c r="B38" s="22" t="s">
        <v>118</v>
      </c>
      <c r="C38" s="22" t="s">
        <v>16</v>
      </c>
      <c r="D38" s="23" t="s">
        <v>619</v>
      </c>
      <c r="E38" s="23" t="s">
        <v>120</v>
      </c>
      <c r="F38" s="23" t="s">
        <v>620</v>
      </c>
      <c r="G38" s="24" t="s">
        <v>512</v>
      </c>
      <c r="H38" s="21" t="s">
        <v>513</v>
      </c>
      <c r="I38" s="21" t="s">
        <v>513</v>
      </c>
      <c r="J38" s="26" t="s">
        <v>621</v>
      </c>
      <c r="K38" s="26" t="s">
        <v>622</v>
      </c>
      <c r="L38" s="26" t="s">
        <v>623</v>
      </c>
      <c r="M38" s="33"/>
      <c r="N38" s="25"/>
      <c r="O38" s="25"/>
      <c r="P38" s="25"/>
      <c r="Q38" s="25"/>
      <c r="R38" s="25"/>
      <c r="S38" s="25"/>
      <c r="T38" s="25"/>
      <c r="U38" s="25"/>
      <c r="V38" s="25"/>
      <c r="W38" s="25"/>
    </row>
    <row r="39" spans="1:23" ht="30" customHeight="1" x14ac:dyDescent="0.25">
      <c r="A39" s="21">
        <v>37</v>
      </c>
      <c r="B39" s="22" t="s">
        <v>121</v>
      </c>
      <c r="C39" s="22" t="s">
        <v>16</v>
      </c>
      <c r="D39" s="23" t="s">
        <v>624</v>
      </c>
      <c r="E39" s="23" t="s">
        <v>625</v>
      </c>
      <c r="F39" s="23" t="s">
        <v>123</v>
      </c>
      <c r="G39" s="24" t="s">
        <v>512</v>
      </c>
      <c r="H39" s="21" t="s">
        <v>513</v>
      </c>
      <c r="I39" s="21" t="s">
        <v>513</v>
      </c>
      <c r="J39" s="21" t="s">
        <v>513</v>
      </c>
      <c r="K39" s="26" t="s">
        <v>617</v>
      </c>
      <c r="L39" s="21" t="s">
        <v>513</v>
      </c>
      <c r="M39" s="33"/>
      <c r="N39" s="25"/>
      <c r="O39" s="25"/>
      <c r="P39" s="25"/>
      <c r="Q39" s="25"/>
      <c r="R39" s="25"/>
      <c r="S39" s="25"/>
      <c r="T39" s="25"/>
      <c r="U39" s="25"/>
      <c r="V39" s="25"/>
      <c r="W39" s="25"/>
    </row>
    <row r="40" spans="1:23" ht="30" customHeight="1" x14ac:dyDescent="0.25">
      <c r="A40" s="21">
        <v>38</v>
      </c>
      <c r="B40" s="22" t="s">
        <v>124</v>
      </c>
      <c r="C40" s="22" t="s">
        <v>16</v>
      </c>
      <c r="D40" s="23" t="s">
        <v>626</v>
      </c>
      <c r="E40" s="23" t="s">
        <v>627</v>
      </c>
      <c r="F40" s="23" t="s">
        <v>628</v>
      </c>
      <c r="G40" s="24" t="s">
        <v>512</v>
      </c>
      <c r="H40" s="21" t="s">
        <v>513</v>
      </c>
      <c r="I40" s="21" t="s">
        <v>513</v>
      </c>
      <c r="J40" s="21" t="s">
        <v>513</v>
      </c>
      <c r="K40" s="30" t="s">
        <v>629</v>
      </c>
      <c r="L40" s="21" t="s">
        <v>513</v>
      </c>
      <c r="M40" s="33"/>
      <c r="N40" s="25"/>
      <c r="O40" s="25"/>
      <c r="P40" s="25"/>
      <c r="Q40" s="25"/>
      <c r="R40" s="25"/>
      <c r="S40" s="25"/>
      <c r="T40" s="25"/>
      <c r="U40" s="25"/>
      <c r="V40" s="25"/>
      <c r="W40" s="25"/>
    </row>
    <row r="41" spans="1:23" ht="30" customHeight="1" x14ac:dyDescent="0.25">
      <c r="A41" s="21">
        <v>39</v>
      </c>
      <c r="B41" s="22" t="s">
        <v>126</v>
      </c>
      <c r="C41" s="22" t="s">
        <v>127</v>
      </c>
      <c r="D41" s="23" t="s">
        <v>630</v>
      </c>
      <c r="E41" s="23" t="s">
        <v>631</v>
      </c>
      <c r="F41" s="23" t="s">
        <v>50</v>
      </c>
      <c r="G41" s="24" t="s">
        <v>512</v>
      </c>
      <c r="H41" s="21" t="s">
        <v>513</v>
      </c>
      <c r="I41" s="21" t="s">
        <v>513</v>
      </c>
      <c r="J41" s="21" t="s">
        <v>513</v>
      </c>
      <c r="K41" s="35" t="s">
        <v>632</v>
      </c>
      <c r="L41" s="21" t="s">
        <v>513</v>
      </c>
      <c r="M41" s="33"/>
      <c r="N41" s="25"/>
      <c r="O41" s="25"/>
      <c r="P41" s="25"/>
      <c r="Q41" s="25"/>
      <c r="R41" s="25"/>
      <c r="S41" s="25"/>
      <c r="T41" s="25"/>
      <c r="U41" s="25"/>
      <c r="V41" s="25"/>
      <c r="W41" s="25"/>
    </row>
    <row r="42" spans="1:23" ht="30" customHeight="1" x14ac:dyDescent="0.25">
      <c r="A42" s="21">
        <v>40</v>
      </c>
      <c r="B42" s="22" t="s">
        <v>128</v>
      </c>
      <c r="C42" s="22" t="s">
        <v>127</v>
      </c>
      <c r="D42" s="36" t="s">
        <v>633</v>
      </c>
      <c r="E42" s="28" t="s">
        <v>634</v>
      </c>
      <c r="F42" s="28" t="s">
        <v>50</v>
      </c>
      <c r="G42" s="24" t="s">
        <v>512</v>
      </c>
      <c r="H42" s="21" t="s">
        <v>513</v>
      </c>
      <c r="I42" s="21" t="s">
        <v>513</v>
      </c>
      <c r="J42" s="21" t="s">
        <v>513</v>
      </c>
      <c r="K42" s="31" t="s">
        <v>635</v>
      </c>
      <c r="L42" s="21" t="s">
        <v>513</v>
      </c>
      <c r="M42" s="33"/>
      <c r="N42" s="25"/>
      <c r="O42" s="25"/>
      <c r="P42" s="25"/>
      <c r="Q42" s="25"/>
      <c r="R42" s="25"/>
      <c r="S42" s="25"/>
      <c r="T42" s="25"/>
      <c r="U42" s="25"/>
      <c r="V42" s="25"/>
      <c r="W42" s="25"/>
    </row>
    <row r="43" spans="1:23" ht="60.75" customHeight="1" x14ac:dyDescent="0.25">
      <c r="A43" s="21">
        <v>41</v>
      </c>
      <c r="B43" s="22" t="s">
        <v>130</v>
      </c>
      <c r="C43" s="22" t="s">
        <v>18</v>
      </c>
      <c r="D43" s="23" t="s">
        <v>636</v>
      </c>
      <c r="E43" s="23" t="s">
        <v>637</v>
      </c>
      <c r="F43" s="23"/>
      <c r="G43" s="24" t="s">
        <v>512</v>
      </c>
      <c r="H43" s="21" t="s">
        <v>513</v>
      </c>
      <c r="I43" s="21" t="s">
        <v>513</v>
      </c>
      <c r="J43" s="21" t="s">
        <v>513</v>
      </c>
      <c r="K43" s="24" t="s">
        <v>638</v>
      </c>
      <c r="L43" s="24" t="s">
        <v>639</v>
      </c>
      <c r="M43" s="25"/>
      <c r="N43" s="25"/>
      <c r="O43" s="25"/>
      <c r="P43" s="25"/>
      <c r="Q43" s="25"/>
      <c r="R43" s="25"/>
      <c r="S43" s="25"/>
      <c r="T43" s="25"/>
      <c r="U43" s="25"/>
      <c r="V43" s="25"/>
      <c r="W43" s="25"/>
    </row>
    <row r="44" spans="1:23" ht="30" customHeight="1" x14ac:dyDescent="0.25">
      <c r="A44" s="21">
        <v>42</v>
      </c>
      <c r="B44" s="22" t="s">
        <v>132</v>
      </c>
      <c r="C44" s="22" t="s">
        <v>18</v>
      </c>
      <c r="D44" s="23" t="s">
        <v>640</v>
      </c>
      <c r="E44" s="23" t="s">
        <v>641</v>
      </c>
      <c r="F44" s="23"/>
      <c r="G44" s="24" t="s">
        <v>512</v>
      </c>
      <c r="H44" s="21" t="s">
        <v>513</v>
      </c>
      <c r="I44" s="21" t="s">
        <v>513</v>
      </c>
      <c r="J44" s="21" t="s">
        <v>513</v>
      </c>
      <c r="K44" s="30" t="s">
        <v>642</v>
      </c>
      <c r="L44" s="21" t="s">
        <v>513</v>
      </c>
      <c r="M44" s="25"/>
      <c r="N44" s="25"/>
      <c r="O44" s="25"/>
      <c r="P44" s="25"/>
      <c r="Q44" s="25"/>
      <c r="R44" s="25"/>
      <c r="S44" s="25"/>
      <c r="T44" s="25"/>
      <c r="U44" s="25"/>
      <c r="V44" s="25"/>
      <c r="W44" s="25"/>
    </row>
    <row r="45" spans="1:23" ht="30" customHeight="1" x14ac:dyDescent="0.25">
      <c r="A45" s="21">
        <v>43</v>
      </c>
      <c r="B45" s="22" t="s">
        <v>134</v>
      </c>
      <c r="C45" s="22" t="s">
        <v>18</v>
      </c>
      <c r="D45" s="23" t="s">
        <v>643</v>
      </c>
      <c r="E45" s="23" t="s">
        <v>644</v>
      </c>
      <c r="F45" s="23"/>
      <c r="G45" s="24" t="s">
        <v>512</v>
      </c>
      <c r="H45" s="21" t="s">
        <v>513</v>
      </c>
      <c r="I45" s="21" t="s">
        <v>513</v>
      </c>
      <c r="J45" s="21" t="s">
        <v>513</v>
      </c>
      <c r="K45" s="26" t="s">
        <v>645</v>
      </c>
      <c r="L45" s="21" t="s">
        <v>513</v>
      </c>
      <c r="M45" s="25"/>
      <c r="N45" s="25"/>
      <c r="O45" s="25"/>
      <c r="P45" s="25"/>
      <c r="Q45" s="25"/>
      <c r="R45" s="25"/>
      <c r="S45" s="25"/>
      <c r="T45" s="25"/>
      <c r="U45" s="25"/>
      <c r="V45" s="25"/>
      <c r="W45" s="25"/>
    </row>
    <row r="46" spans="1:23" ht="30" customHeight="1" x14ac:dyDescent="0.25">
      <c r="A46" s="21">
        <v>44</v>
      </c>
      <c r="B46" s="22" t="s">
        <v>136</v>
      </c>
      <c r="C46" s="22" t="s">
        <v>18</v>
      </c>
      <c r="D46" s="23" t="s">
        <v>646</v>
      </c>
      <c r="E46" s="23" t="s">
        <v>647</v>
      </c>
      <c r="F46" s="23"/>
      <c r="G46" s="24" t="s">
        <v>512</v>
      </c>
      <c r="H46" s="21" t="s">
        <v>513</v>
      </c>
      <c r="I46" s="26" t="s">
        <v>648</v>
      </c>
      <c r="J46" s="21" t="s">
        <v>513</v>
      </c>
      <c r="K46" s="24" t="s">
        <v>649</v>
      </c>
      <c r="L46" s="21" t="s">
        <v>513</v>
      </c>
      <c r="M46" s="25"/>
      <c r="N46" s="25"/>
      <c r="O46" s="25"/>
      <c r="P46" s="25"/>
      <c r="Q46" s="25"/>
      <c r="R46" s="25"/>
      <c r="S46" s="25"/>
      <c r="T46" s="25"/>
      <c r="U46" s="25"/>
      <c r="V46" s="25"/>
      <c r="W46" s="25"/>
    </row>
    <row r="47" spans="1:23" ht="30" customHeight="1" x14ac:dyDescent="0.25">
      <c r="A47" s="21">
        <v>45</v>
      </c>
      <c r="B47" s="22" t="s">
        <v>138</v>
      </c>
      <c r="C47" s="22" t="s">
        <v>18</v>
      </c>
      <c r="D47" s="23" t="s">
        <v>650</v>
      </c>
      <c r="E47" s="23" t="s">
        <v>651</v>
      </c>
      <c r="F47" s="23"/>
      <c r="G47" s="24" t="s">
        <v>512</v>
      </c>
      <c r="H47" s="21" t="s">
        <v>513</v>
      </c>
      <c r="I47" s="21" t="s">
        <v>513</v>
      </c>
      <c r="J47" s="21" t="s">
        <v>513</v>
      </c>
      <c r="K47" s="21" t="s">
        <v>513</v>
      </c>
      <c r="L47" s="21" t="s">
        <v>513</v>
      </c>
      <c r="M47" s="25"/>
      <c r="N47" s="25"/>
      <c r="O47" s="25"/>
      <c r="P47" s="25"/>
      <c r="Q47" s="25"/>
      <c r="R47" s="25"/>
      <c r="S47" s="25"/>
      <c r="T47" s="25"/>
      <c r="U47" s="25"/>
      <c r="V47" s="25"/>
      <c r="W47" s="25"/>
    </row>
    <row r="48" spans="1:23" ht="30" customHeight="1" x14ac:dyDescent="0.25">
      <c r="A48" s="21">
        <v>46</v>
      </c>
      <c r="B48" s="22" t="s">
        <v>140</v>
      </c>
      <c r="C48" s="22" t="s">
        <v>18</v>
      </c>
      <c r="D48" s="23" t="s">
        <v>652</v>
      </c>
      <c r="E48" s="23" t="s">
        <v>653</v>
      </c>
      <c r="F48" s="23"/>
      <c r="G48" s="24" t="s">
        <v>512</v>
      </c>
      <c r="H48" s="21" t="s">
        <v>513</v>
      </c>
      <c r="I48" s="21" t="s">
        <v>513</v>
      </c>
      <c r="J48" s="21" t="s">
        <v>513</v>
      </c>
      <c r="K48" s="21" t="s">
        <v>513</v>
      </c>
      <c r="L48" s="21" t="s">
        <v>513</v>
      </c>
      <c r="M48" s="25"/>
      <c r="N48" s="25"/>
      <c r="O48" s="25"/>
      <c r="P48" s="25"/>
      <c r="Q48" s="25"/>
      <c r="R48" s="25"/>
      <c r="S48" s="25"/>
      <c r="T48" s="25"/>
      <c r="U48" s="25"/>
      <c r="V48" s="25"/>
      <c r="W48" s="25"/>
    </row>
    <row r="49" spans="1:23" ht="30" customHeight="1" x14ac:dyDescent="0.25">
      <c r="A49" s="21">
        <v>47</v>
      </c>
      <c r="B49" s="22" t="s">
        <v>142</v>
      </c>
      <c r="C49" s="22" t="s">
        <v>18</v>
      </c>
      <c r="D49" s="23" t="s">
        <v>654</v>
      </c>
      <c r="E49" s="23" t="s">
        <v>655</v>
      </c>
      <c r="F49" s="23" t="s">
        <v>145</v>
      </c>
      <c r="G49" s="24" t="s">
        <v>512</v>
      </c>
      <c r="H49" s="21" t="s">
        <v>513</v>
      </c>
      <c r="I49" s="21" t="s">
        <v>513</v>
      </c>
      <c r="J49" s="21" t="s">
        <v>513</v>
      </c>
      <c r="K49" s="21" t="s">
        <v>513</v>
      </c>
      <c r="L49" s="21" t="s">
        <v>513</v>
      </c>
      <c r="M49" s="25"/>
      <c r="N49" s="25"/>
      <c r="O49" s="25"/>
      <c r="P49" s="25"/>
      <c r="Q49" s="25"/>
      <c r="R49" s="25"/>
      <c r="S49" s="25"/>
      <c r="T49" s="25"/>
      <c r="U49" s="25"/>
      <c r="V49" s="25"/>
      <c r="W49" s="25"/>
    </row>
    <row r="50" spans="1:23" ht="15.75" customHeight="1" x14ac:dyDescent="0.25">
      <c r="A50" s="33"/>
      <c r="B50" s="33"/>
      <c r="C50" s="33"/>
      <c r="D50" s="33"/>
      <c r="E50" s="33"/>
      <c r="F50" s="33"/>
      <c r="G50" s="33"/>
      <c r="H50" s="33"/>
      <c r="I50" s="33"/>
      <c r="J50" s="33"/>
      <c r="K50" s="33"/>
      <c r="L50" s="33"/>
      <c r="M50" s="33"/>
      <c r="N50" s="33"/>
      <c r="O50" s="33"/>
      <c r="P50" s="33"/>
      <c r="Q50" s="33"/>
      <c r="R50" s="33"/>
      <c r="S50" s="33"/>
      <c r="T50" s="33"/>
      <c r="U50" s="33"/>
      <c r="V50" s="33"/>
      <c r="W50" s="33"/>
    </row>
    <row r="51" spans="1:23" ht="15.75" customHeight="1" x14ac:dyDescent="0.25">
      <c r="A51" s="33"/>
      <c r="B51" s="33"/>
      <c r="C51" s="33"/>
      <c r="D51" s="33"/>
      <c r="E51" s="33"/>
      <c r="F51" s="33"/>
      <c r="G51" s="33"/>
      <c r="H51" s="33"/>
      <c r="I51" s="33"/>
      <c r="J51" s="33"/>
      <c r="K51" s="33"/>
      <c r="L51" s="33"/>
      <c r="M51" s="33"/>
      <c r="N51" s="33"/>
      <c r="O51" s="33"/>
      <c r="P51" s="33"/>
      <c r="Q51" s="33"/>
      <c r="R51" s="33"/>
      <c r="S51" s="33"/>
      <c r="T51" s="33"/>
      <c r="U51" s="33"/>
      <c r="V51" s="33"/>
      <c r="W51" s="33"/>
    </row>
    <row r="52" spans="1:23" ht="15.75" customHeight="1" x14ac:dyDescent="0.25">
      <c r="A52" s="33"/>
      <c r="B52" s="33"/>
      <c r="C52" s="33"/>
      <c r="D52" s="33"/>
      <c r="E52" s="33"/>
      <c r="F52" s="33"/>
      <c r="G52" s="33"/>
      <c r="H52" s="33"/>
      <c r="I52" s="33"/>
      <c r="J52" s="33"/>
      <c r="K52" s="33"/>
      <c r="L52" s="33"/>
      <c r="M52" s="33"/>
      <c r="N52" s="33"/>
      <c r="O52" s="33"/>
      <c r="P52" s="33"/>
      <c r="Q52" s="33"/>
      <c r="R52" s="33"/>
      <c r="S52" s="33"/>
      <c r="T52" s="33"/>
      <c r="U52" s="33"/>
      <c r="V52" s="33"/>
      <c r="W52" s="33"/>
    </row>
    <row r="53" spans="1:23" ht="15.75" customHeight="1" x14ac:dyDescent="0.25">
      <c r="A53" s="33"/>
      <c r="B53" s="33"/>
      <c r="C53" s="33"/>
      <c r="D53" s="33"/>
      <c r="E53" s="33"/>
      <c r="F53" s="33"/>
      <c r="G53" s="33"/>
      <c r="H53" s="33"/>
      <c r="I53" s="33"/>
      <c r="J53" s="33"/>
      <c r="K53" s="33"/>
      <c r="L53" s="33"/>
      <c r="M53" s="33"/>
      <c r="N53" s="33"/>
      <c r="O53" s="33"/>
      <c r="P53" s="33"/>
      <c r="Q53" s="33"/>
      <c r="R53" s="33"/>
      <c r="S53" s="33"/>
      <c r="T53" s="33"/>
      <c r="U53" s="33"/>
      <c r="V53" s="33"/>
      <c r="W53" s="33"/>
    </row>
    <row r="54" spans="1:23" ht="15.75" customHeight="1" x14ac:dyDescent="0.25">
      <c r="A54" s="33"/>
      <c r="B54" s="33"/>
      <c r="C54" s="33"/>
      <c r="D54" s="33"/>
      <c r="E54" s="33"/>
      <c r="F54" s="33"/>
      <c r="G54" s="33"/>
      <c r="H54" s="33"/>
      <c r="I54" s="33"/>
      <c r="J54" s="33"/>
      <c r="K54" s="33"/>
      <c r="L54" s="33"/>
      <c r="M54" s="33"/>
      <c r="N54" s="33"/>
      <c r="O54" s="33"/>
      <c r="P54" s="33"/>
      <c r="Q54" s="33"/>
      <c r="R54" s="33"/>
      <c r="S54" s="33"/>
      <c r="T54" s="33"/>
      <c r="U54" s="33"/>
      <c r="V54" s="33"/>
      <c r="W54" s="33"/>
    </row>
    <row r="55" spans="1:23" ht="15.75" customHeight="1" x14ac:dyDescent="0.25">
      <c r="A55" s="33"/>
      <c r="B55" s="33"/>
      <c r="C55" s="33"/>
      <c r="D55" s="33"/>
      <c r="E55" s="33"/>
      <c r="F55" s="33"/>
      <c r="G55" s="33"/>
      <c r="H55" s="33"/>
      <c r="I55" s="33"/>
      <c r="J55" s="33"/>
      <c r="K55" s="33"/>
      <c r="L55" s="33"/>
      <c r="M55" s="33"/>
      <c r="N55" s="33"/>
      <c r="O55" s="33"/>
      <c r="P55" s="33"/>
      <c r="Q55" s="33"/>
      <c r="R55" s="33"/>
      <c r="S55" s="33"/>
      <c r="T55" s="33"/>
      <c r="U55" s="33"/>
      <c r="V55" s="33"/>
      <c r="W55" s="33"/>
    </row>
    <row r="56" spans="1:23" ht="15.75" customHeight="1" x14ac:dyDescent="0.25">
      <c r="A56" s="33"/>
      <c r="B56" s="33"/>
      <c r="C56" s="33"/>
      <c r="D56" s="33"/>
      <c r="E56" s="33"/>
      <c r="F56" s="33"/>
      <c r="G56" s="33"/>
      <c r="H56" s="33"/>
      <c r="I56" s="33"/>
      <c r="J56" s="33"/>
      <c r="K56" s="33"/>
      <c r="L56" s="33"/>
      <c r="M56" s="33"/>
      <c r="N56" s="33"/>
      <c r="O56" s="33"/>
      <c r="P56" s="33"/>
      <c r="Q56" s="33"/>
      <c r="R56" s="33"/>
      <c r="S56" s="33"/>
      <c r="T56" s="33"/>
      <c r="U56" s="33"/>
      <c r="V56" s="33"/>
      <c r="W56" s="33"/>
    </row>
    <row r="57" spans="1:23" ht="15.75" customHeight="1" x14ac:dyDescent="0.25">
      <c r="A57" s="33"/>
      <c r="B57" s="33"/>
      <c r="C57" s="33"/>
      <c r="D57" s="33"/>
      <c r="E57" s="33"/>
      <c r="F57" s="33"/>
      <c r="G57" s="33"/>
      <c r="H57" s="33"/>
      <c r="I57" s="33"/>
      <c r="J57" s="33"/>
      <c r="K57" s="33"/>
      <c r="L57" s="33"/>
      <c r="M57" s="33"/>
      <c r="N57" s="33"/>
      <c r="O57" s="33"/>
      <c r="P57" s="33"/>
      <c r="Q57" s="33"/>
      <c r="R57" s="33"/>
      <c r="S57" s="33"/>
      <c r="T57" s="33"/>
      <c r="U57" s="33"/>
      <c r="V57" s="33"/>
      <c r="W57" s="33"/>
    </row>
    <row r="58" spans="1:23" ht="15.75" customHeight="1" x14ac:dyDescent="0.25">
      <c r="A58" s="33"/>
      <c r="B58" s="33"/>
      <c r="C58" s="33"/>
      <c r="D58" s="33"/>
      <c r="E58" s="33"/>
      <c r="F58" s="33"/>
      <c r="G58" s="33"/>
      <c r="H58" s="33"/>
      <c r="I58" s="33"/>
      <c r="J58" s="33"/>
      <c r="K58" s="33"/>
      <c r="L58" s="33"/>
      <c r="M58" s="33"/>
      <c r="N58" s="33"/>
      <c r="O58" s="33"/>
      <c r="P58" s="33"/>
      <c r="Q58" s="33"/>
      <c r="R58" s="33"/>
      <c r="S58" s="33"/>
      <c r="T58" s="33"/>
      <c r="U58" s="33"/>
      <c r="V58" s="33"/>
      <c r="W58" s="33"/>
    </row>
    <row r="59" spans="1:23" ht="15.75" customHeight="1" x14ac:dyDescent="0.25">
      <c r="A59" s="33"/>
      <c r="B59" s="33"/>
      <c r="C59" s="33"/>
      <c r="D59" s="33"/>
      <c r="E59" s="33"/>
      <c r="F59" s="33"/>
      <c r="G59" s="33"/>
      <c r="H59" s="33"/>
      <c r="I59" s="33"/>
      <c r="J59" s="33"/>
      <c r="K59" s="33"/>
      <c r="L59" s="33"/>
      <c r="M59" s="33"/>
      <c r="N59" s="33"/>
      <c r="O59" s="33"/>
      <c r="P59" s="33"/>
      <c r="Q59" s="33"/>
      <c r="R59" s="33"/>
      <c r="S59" s="33"/>
      <c r="T59" s="33"/>
      <c r="U59" s="33"/>
      <c r="V59" s="33"/>
      <c r="W59" s="33"/>
    </row>
    <row r="60" spans="1:23" ht="15.75" customHeight="1" x14ac:dyDescent="0.25">
      <c r="A60" s="33"/>
      <c r="B60" s="33"/>
      <c r="C60" s="33"/>
      <c r="D60" s="33"/>
      <c r="E60" s="33"/>
      <c r="F60" s="33"/>
      <c r="G60" s="33"/>
      <c r="H60" s="33"/>
      <c r="I60" s="33"/>
      <c r="J60" s="33"/>
      <c r="K60" s="33"/>
      <c r="L60" s="33"/>
      <c r="M60" s="33"/>
      <c r="N60" s="33"/>
      <c r="O60" s="33"/>
      <c r="P60" s="33"/>
      <c r="Q60" s="33"/>
      <c r="R60" s="33"/>
      <c r="S60" s="33"/>
      <c r="T60" s="33"/>
      <c r="U60" s="33"/>
      <c r="V60" s="33"/>
      <c r="W60" s="33"/>
    </row>
    <row r="61" spans="1:23" ht="15.75" customHeight="1" x14ac:dyDescent="0.25">
      <c r="A61" s="33"/>
      <c r="B61" s="33"/>
      <c r="C61" s="33"/>
      <c r="D61" s="33"/>
      <c r="E61" s="33"/>
      <c r="F61" s="33"/>
      <c r="G61" s="33"/>
      <c r="H61" s="33"/>
      <c r="I61" s="33"/>
      <c r="J61" s="33"/>
      <c r="K61" s="33"/>
      <c r="L61" s="33"/>
      <c r="M61" s="33"/>
      <c r="N61" s="33"/>
      <c r="O61" s="33"/>
      <c r="P61" s="33"/>
      <c r="Q61" s="33"/>
      <c r="R61" s="33"/>
      <c r="S61" s="33"/>
      <c r="T61" s="33"/>
      <c r="U61" s="33"/>
      <c r="V61" s="33"/>
      <c r="W61" s="33"/>
    </row>
    <row r="62" spans="1:23" ht="15.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row>
    <row r="63" spans="1:23" ht="15.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row>
    <row r="64" spans="1:23" ht="15.75" customHeight="1" x14ac:dyDescent="0.25">
      <c r="A64" s="33"/>
      <c r="B64" s="33"/>
      <c r="C64" s="33"/>
      <c r="D64" s="33"/>
      <c r="E64" s="33"/>
      <c r="F64" s="33"/>
      <c r="G64" s="33"/>
      <c r="H64" s="33"/>
      <c r="I64" s="33"/>
      <c r="J64" s="33"/>
      <c r="K64" s="33"/>
      <c r="L64" s="33"/>
      <c r="M64" s="33"/>
      <c r="N64" s="33"/>
      <c r="O64" s="33"/>
      <c r="P64" s="33"/>
      <c r="Q64" s="33"/>
      <c r="R64" s="33"/>
      <c r="S64" s="33"/>
      <c r="T64" s="33"/>
      <c r="U64" s="33"/>
      <c r="V64" s="33"/>
      <c r="W64" s="33"/>
    </row>
    <row r="65" spans="1:23" ht="15.75" customHeight="1" x14ac:dyDescent="0.25">
      <c r="A65" s="33"/>
      <c r="B65" s="33"/>
      <c r="C65" s="33"/>
      <c r="D65" s="33"/>
      <c r="E65" s="33"/>
      <c r="F65" s="33"/>
      <c r="G65" s="33"/>
      <c r="H65" s="33"/>
      <c r="I65" s="33"/>
      <c r="J65" s="33"/>
      <c r="K65" s="33"/>
      <c r="L65" s="33"/>
      <c r="M65" s="33"/>
      <c r="N65" s="33"/>
      <c r="O65" s="33"/>
      <c r="P65" s="33"/>
      <c r="Q65" s="33"/>
      <c r="R65" s="33"/>
      <c r="S65" s="33"/>
      <c r="T65" s="33"/>
      <c r="U65" s="33"/>
      <c r="V65" s="33"/>
      <c r="W65" s="33"/>
    </row>
    <row r="66" spans="1:23" ht="15.75" customHeight="1" x14ac:dyDescent="0.25">
      <c r="A66" s="33"/>
      <c r="B66" s="33"/>
      <c r="C66" s="33"/>
      <c r="D66" s="33"/>
      <c r="E66" s="33"/>
      <c r="F66" s="33"/>
      <c r="G66" s="33"/>
      <c r="H66" s="33"/>
      <c r="I66" s="33"/>
      <c r="J66" s="33"/>
      <c r="K66" s="33"/>
      <c r="L66" s="33"/>
      <c r="M66" s="33"/>
      <c r="N66" s="33"/>
      <c r="O66" s="33"/>
      <c r="P66" s="33"/>
      <c r="Q66" s="33"/>
      <c r="R66" s="33"/>
      <c r="S66" s="33"/>
      <c r="T66" s="33"/>
      <c r="U66" s="33"/>
      <c r="V66" s="33"/>
      <c r="W66" s="33"/>
    </row>
    <row r="67" spans="1:23" ht="15.75" customHeight="1" x14ac:dyDescent="0.25">
      <c r="A67" s="33"/>
      <c r="B67" s="33"/>
      <c r="C67" s="33"/>
      <c r="D67" s="37"/>
      <c r="E67" s="37"/>
      <c r="F67" s="37"/>
      <c r="G67" s="33"/>
      <c r="H67" s="33"/>
      <c r="I67" s="33"/>
      <c r="J67" s="33"/>
      <c r="K67" s="33"/>
      <c r="L67" s="33"/>
      <c r="M67" s="33"/>
      <c r="N67" s="33"/>
      <c r="O67" s="33"/>
      <c r="P67" s="33"/>
      <c r="Q67" s="33"/>
      <c r="R67" s="33"/>
      <c r="S67" s="33"/>
      <c r="T67" s="33"/>
      <c r="U67" s="33"/>
      <c r="V67" s="33"/>
      <c r="W67" s="33"/>
    </row>
    <row r="68" spans="1:23" ht="14.25" customHeight="1" x14ac:dyDescent="0.25">
      <c r="A68" s="25"/>
      <c r="B68" s="25"/>
      <c r="C68" s="25"/>
      <c r="D68" s="38"/>
      <c r="E68" s="38"/>
      <c r="F68" s="38"/>
      <c r="G68" s="25"/>
      <c r="H68" s="25"/>
      <c r="I68" s="25"/>
      <c r="J68" s="25"/>
      <c r="K68" s="25"/>
      <c r="L68" s="25"/>
      <c r="M68" s="25"/>
      <c r="N68" s="25"/>
      <c r="O68" s="25"/>
      <c r="P68" s="25"/>
      <c r="Q68" s="25"/>
      <c r="R68" s="25"/>
      <c r="S68" s="25"/>
      <c r="T68" s="25"/>
      <c r="U68" s="25"/>
      <c r="V68" s="25"/>
      <c r="W68" s="25"/>
    </row>
    <row r="69" spans="1:23" ht="14.25" customHeight="1" x14ac:dyDescent="0.25">
      <c r="A69" s="25"/>
      <c r="B69" s="25"/>
      <c r="C69" s="25"/>
      <c r="D69" s="25"/>
      <c r="E69" s="25"/>
      <c r="F69" s="25"/>
      <c r="G69" s="25"/>
      <c r="H69" s="25"/>
      <c r="I69" s="25"/>
      <c r="J69" s="25"/>
      <c r="K69" s="25"/>
      <c r="L69" s="25"/>
      <c r="M69" s="25"/>
      <c r="N69" s="25"/>
      <c r="O69" s="25"/>
      <c r="P69" s="25"/>
      <c r="Q69" s="25"/>
      <c r="R69" s="25"/>
      <c r="S69" s="25"/>
      <c r="T69" s="25"/>
      <c r="U69" s="25"/>
      <c r="V69" s="25"/>
      <c r="W69" s="25"/>
    </row>
    <row r="70" spans="1:23" ht="14.25" customHeight="1" x14ac:dyDescent="0.25">
      <c r="A70" s="25"/>
      <c r="B70" s="25"/>
      <c r="C70" s="25"/>
      <c r="D70" s="25"/>
      <c r="E70" s="25"/>
      <c r="F70" s="25"/>
      <c r="G70" s="25"/>
      <c r="H70" s="25"/>
      <c r="I70" s="25"/>
      <c r="J70" s="25"/>
      <c r="K70" s="25"/>
      <c r="L70" s="25"/>
      <c r="M70" s="25"/>
      <c r="N70" s="25"/>
      <c r="O70" s="25"/>
      <c r="P70" s="25"/>
      <c r="Q70" s="25"/>
      <c r="R70" s="25"/>
      <c r="S70" s="25"/>
      <c r="T70" s="25"/>
      <c r="U70" s="25"/>
      <c r="V70" s="25"/>
      <c r="W70" s="25"/>
    </row>
    <row r="71" spans="1:23" ht="14.25" customHeight="1" x14ac:dyDescent="0.25">
      <c r="A71" s="25"/>
      <c r="B71" s="25"/>
      <c r="C71" s="25"/>
      <c r="D71" s="25"/>
      <c r="E71" s="25"/>
      <c r="F71" s="25"/>
      <c r="G71" s="25"/>
      <c r="H71" s="25"/>
      <c r="I71" s="25"/>
      <c r="J71" s="25"/>
      <c r="K71" s="25"/>
      <c r="L71" s="25"/>
      <c r="M71" s="25"/>
      <c r="N71" s="25"/>
      <c r="O71" s="25"/>
      <c r="P71" s="25"/>
      <c r="Q71" s="25"/>
      <c r="R71" s="25"/>
      <c r="S71" s="25"/>
      <c r="T71" s="25"/>
      <c r="U71" s="25"/>
      <c r="V71" s="25"/>
      <c r="W71" s="25"/>
    </row>
    <row r="72" spans="1:23" ht="14.25" customHeight="1" x14ac:dyDescent="0.25">
      <c r="A72" s="25"/>
      <c r="B72" s="25"/>
      <c r="C72" s="25"/>
      <c r="D72" s="25"/>
      <c r="E72" s="25"/>
      <c r="F72" s="25"/>
      <c r="G72" s="25"/>
      <c r="H72" s="25"/>
      <c r="I72" s="25"/>
      <c r="J72" s="25"/>
      <c r="K72" s="25"/>
      <c r="L72" s="25"/>
      <c r="M72" s="25"/>
      <c r="N72" s="25"/>
      <c r="O72" s="25"/>
      <c r="P72" s="25"/>
      <c r="Q72" s="25"/>
      <c r="R72" s="25"/>
      <c r="S72" s="25"/>
      <c r="T72" s="25"/>
      <c r="U72" s="25"/>
      <c r="V72" s="25"/>
      <c r="W72" s="25"/>
    </row>
    <row r="73" spans="1:23" ht="14.25" customHeight="1" x14ac:dyDescent="0.25">
      <c r="A73" s="25"/>
      <c r="B73" s="25"/>
      <c r="C73" s="25"/>
      <c r="D73" s="25"/>
      <c r="E73" s="25"/>
      <c r="F73" s="25"/>
      <c r="G73" s="25"/>
      <c r="H73" s="25"/>
      <c r="I73" s="25"/>
      <c r="J73" s="25"/>
      <c r="K73" s="25"/>
      <c r="L73" s="25"/>
      <c r="M73" s="25"/>
      <c r="N73" s="25"/>
      <c r="O73" s="25"/>
      <c r="P73" s="25"/>
      <c r="Q73" s="25"/>
      <c r="R73" s="25"/>
      <c r="S73" s="25"/>
      <c r="T73" s="25"/>
      <c r="U73" s="25"/>
      <c r="V73" s="25"/>
      <c r="W73" s="25"/>
    </row>
    <row r="74" spans="1:23" ht="14.25" customHeight="1" x14ac:dyDescent="0.25">
      <c r="A74" s="25"/>
      <c r="B74" s="25"/>
      <c r="C74" s="25"/>
      <c r="D74" s="25"/>
      <c r="E74" s="25"/>
      <c r="F74" s="25"/>
      <c r="G74" s="25"/>
      <c r="H74" s="25"/>
      <c r="I74" s="25"/>
      <c r="J74" s="25"/>
      <c r="K74" s="25"/>
      <c r="L74" s="25"/>
      <c r="M74" s="25"/>
      <c r="N74" s="25"/>
      <c r="O74" s="25"/>
      <c r="P74" s="25"/>
      <c r="Q74" s="25"/>
      <c r="R74" s="25"/>
      <c r="S74" s="25"/>
      <c r="T74" s="25"/>
      <c r="U74" s="25"/>
      <c r="V74" s="25"/>
      <c r="W74" s="25"/>
    </row>
    <row r="75" spans="1:23" ht="14.25" customHeight="1" x14ac:dyDescent="0.25">
      <c r="A75" s="25"/>
      <c r="B75" s="25"/>
      <c r="C75" s="25"/>
      <c r="D75" s="25"/>
      <c r="E75" s="25"/>
      <c r="F75" s="25"/>
      <c r="G75" s="25"/>
      <c r="H75" s="25"/>
      <c r="I75" s="25"/>
      <c r="J75" s="25"/>
      <c r="K75" s="25"/>
      <c r="L75" s="25"/>
      <c r="M75" s="25"/>
      <c r="N75" s="25"/>
      <c r="O75" s="25"/>
      <c r="P75" s="25"/>
      <c r="Q75" s="25"/>
      <c r="R75" s="25"/>
      <c r="S75" s="25"/>
      <c r="T75" s="25"/>
      <c r="U75" s="25"/>
      <c r="V75" s="25"/>
      <c r="W75" s="25"/>
    </row>
    <row r="76" spans="1:23" ht="14.25" customHeight="1" x14ac:dyDescent="0.25">
      <c r="A76" s="25"/>
      <c r="B76" s="25"/>
      <c r="C76" s="25"/>
      <c r="D76" s="25"/>
      <c r="E76" s="25"/>
      <c r="F76" s="25"/>
      <c r="G76" s="25"/>
      <c r="H76" s="25"/>
      <c r="I76" s="25"/>
      <c r="J76" s="25"/>
      <c r="K76" s="25"/>
      <c r="L76" s="25"/>
      <c r="M76" s="25"/>
      <c r="N76" s="25"/>
      <c r="O76" s="25"/>
      <c r="P76" s="25"/>
      <c r="Q76" s="25"/>
      <c r="R76" s="25"/>
      <c r="S76" s="25"/>
      <c r="T76" s="25"/>
      <c r="U76" s="25"/>
      <c r="V76" s="25"/>
      <c r="W76" s="25"/>
    </row>
    <row r="77" spans="1:23" ht="14.25" customHeight="1" x14ac:dyDescent="0.25">
      <c r="A77" s="25"/>
      <c r="B77" s="25"/>
      <c r="C77" s="25"/>
      <c r="D77" s="25"/>
      <c r="E77" s="25"/>
      <c r="F77" s="25"/>
      <c r="G77" s="25"/>
      <c r="H77" s="25"/>
      <c r="I77" s="25"/>
      <c r="J77" s="25"/>
      <c r="K77" s="25"/>
      <c r="L77" s="25"/>
      <c r="M77" s="25"/>
      <c r="N77" s="25"/>
      <c r="O77" s="25"/>
      <c r="P77" s="25"/>
      <c r="Q77" s="25"/>
      <c r="R77" s="25"/>
      <c r="S77" s="25"/>
      <c r="T77" s="25"/>
      <c r="U77" s="25"/>
      <c r="V77" s="25"/>
      <c r="W77" s="25"/>
    </row>
    <row r="78" spans="1:23" ht="14.25" customHeight="1" x14ac:dyDescent="0.25">
      <c r="A78" s="25"/>
      <c r="B78" s="25"/>
      <c r="C78" s="25"/>
      <c r="D78" s="25"/>
      <c r="E78" s="25"/>
      <c r="F78" s="25"/>
      <c r="G78" s="25"/>
      <c r="H78" s="25"/>
      <c r="I78" s="25"/>
      <c r="J78" s="25"/>
      <c r="K78" s="25"/>
      <c r="L78" s="25"/>
      <c r="M78" s="25"/>
      <c r="N78" s="25"/>
      <c r="O78" s="25"/>
      <c r="P78" s="25"/>
      <c r="Q78" s="25"/>
      <c r="R78" s="25"/>
      <c r="S78" s="25"/>
      <c r="T78" s="25"/>
      <c r="U78" s="25"/>
      <c r="V78" s="25"/>
      <c r="W78" s="25"/>
    </row>
    <row r="79" spans="1:23" ht="14.25" customHeight="1" x14ac:dyDescent="0.25">
      <c r="A79" s="25"/>
      <c r="B79" s="25"/>
      <c r="C79" s="25"/>
      <c r="D79" s="25"/>
      <c r="E79" s="25"/>
      <c r="F79" s="25"/>
      <c r="G79" s="25"/>
      <c r="H79" s="25"/>
      <c r="I79" s="25"/>
      <c r="J79" s="25"/>
      <c r="K79" s="25"/>
      <c r="L79" s="25"/>
      <c r="M79" s="25"/>
      <c r="N79" s="25"/>
      <c r="O79" s="25"/>
      <c r="P79" s="25"/>
      <c r="Q79" s="25"/>
      <c r="R79" s="25"/>
      <c r="S79" s="25"/>
      <c r="T79" s="25"/>
      <c r="U79" s="25"/>
      <c r="V79" s="25"/>
      <c r="W79" s="25"/>
    </row>
    <row r="80" spans="1:23" ht="14.25" customHeight="1" x14ac:dyDescent="0.25">
      <c r="A80" s="25"/>
      <c r="B80" s="25"/>
      <c r="C80" s="25"/>
      <c r="D80" s="25"/>
      <c r="E80" s="25"/>
      <c r="F80" s="25"/>
      <c r="G80" s="25"/>
      <c r="H80" s="25"/>
      <c r="I80" s="25"/>
      <c r="J80" s="25"/>
      <c r="K80" s="25"/>
      <c r="L80" s="25"/>
      <c r="M80" s="25"/>
      <c r="N80" s="25"/>
      <c r="O80" s="25"/>
      <c r="P80" s="25"/>
      <c r="Q80" s="25"/>
      <c r="R80" s="25"/>
      <c r="S80" s="25"/>
      <c r="T80" s="25"/>
      <c r="U80" s="25"/>
      <c r="V80" s="25"/>
      <c r="W80" s="25"/>
    </row>
    <row r="81" spans="1:23" ht="14.25" customHeight="1" x14ac:dyDescent="0.25">
      <c r="A81" s="25"/>
      <c r="B81" s="25"/>
      <c r="C81" s="25"/>
      <c r="D81" s="25"/>
      <c r="E81" s="25"/>
      <c r="F81" s="25"/>
      <c r="G81" s="25"/>
      <c r="H81" s="25"/>
      <c r="I81" s="25"/>
      <c r="J81" s="25"/>
      <c r="K81" s="25"/>
      <c r="L81" s="25"/>
      <c r="M81" s="25"/>
      <c r="N81" s="25"/>
      <c r="O81" s="25"/>
      <c r="P81" s="25"/>
      <c r="Q81" s="25"/>
      <c r="R81" s="25"/>
      <c r="S81" s="25"/>
      <c r="T81" s="25"/>
      <c r="U81" s="25"/>
      <c r="V81" s="25"/>
      <c r="W81" s="25"/>
    </row>
    <row r="82" spans="1:23" ht="14.25" customHeight="1" x14ac:dyDescent="0.25">
      <c r="A82" s="25"/>
      <c r="B82" s="25"/>
      <c r="C82" s="25"/>
      <c r="D82" s="25"/>
      <c r="E82" s="25"/>
      <c r="F82" s="25"/>
      <c r="G82" s="25"/>
      <c r="H82" s="25"/>
      <c r="I82" s="25"/>
      <c r="J82" s="25"/>
      <c r="K82" s="25"/>
      <c r="L82" s="25"/>
      <c r="M82" s="25"/>
      <c r="N82" s="25"/>
      <c r="O82" s="25"/>
      <c r="P82" s="25"/>
      <c r="Q82" s="25"/>
      <c r="R82" s="25"/>
      <c r="S82" s="25"/>
      <c r="T82" s="25"/>
      <c r="U82" s="25"/>
      <c r="V82" s="25"/>
      <c r="W82" s="25"/>
    </row>
    <row r="83" spans="1:23" ht="14.25" customHeight="1" x14ac:dyDescent="0.25">
      <c r="A83" s="25"/>
      <c r="B83" s="25"/>
      <c r="C83" s="25"/>
      <c r="D83" s="25"/>
      <c r="E83" s="25"/>
      <c r="F83" s="25"/>
      <c r="G83" s="25"/>
      <c r="H83" s="25"/>
      <c r="I83" s="25"/>
      <c r="J83" s="25"/>
      <c r="K83" s="25"/>
      <c r="L83" s="25"/>
      <c r="M83" s="25"/>
      <c r="N83" s="25"/>
      <c r="O83" s="25"/>
      <c r="P83" s="25"/>
      <c r="Q83" s="25"/>
      <c r="R83" s="25"/>
      <c r="S83" s="25"/>
      <c r="T83" s="25"/>
      <c r="U83" s="25"/>
      <c r="V83" s="25"/>
      <c r="W83" s="25"/>
    </row>
    <row r="84" spans="1:23" ht="14.25" customHeight="1" x14ac:dyDescent="0.25">
      <c r="A84" s="25"/>
      <c r="B84" s="25"/>
      <c r="C84" s="25"/>
      <c r="D84" s="25"/>
      <c r="E84" s="25"/>
      <c r="F84" s="25"/>
      <c r="G84" s="25"/>
      <c r="H84" s="25"/>
      <c r="I84" s="25"/>
      <c r="J84" s="25"/>
      <c r="K84" s="25"/>
      <c r="L84" s="25"/>
      <c r="M84" s="25"/>
      <c r="N84" s="25"/>
      <c r="O84" s="25"/>
      <c r="P84" s="25"/>
      <c r="Q84" s="25"/>
      <c r="R84" s="25"/>
      <c r="S84" s="25"/>
      <c r="T84" s="25"/>
      <c r="U84" s="25"/>
      <c r="V84" s="25"/>
      <c r="W84" s="25"/>
    </row>
    <row r="85" spans="1:23" ht="14.25" customHeight="1" x14ac:dyDescent="0.25">
      <c r="A85" s="25"/>
      <c r="B85" s="25"/>
      <c r="C85" s="25"/>
      <c r="D85" s="25"/>
      <c r="E85" s="25"/>
      <c r="F85" s="25"/>
      <c r="G85" s="25"/>
      <c r="H85" s="25"/>
      <c r="I85" s="25"/>
      <c r="J85" s="25"/>
      <c r="K85" s="25"/>
      <c r="L85" s="25"/>
      <c r="M85" s="25"/>
      <c r="N85" s="25"/>
      <c r="O85" s="25"/>
      <c r="P85" s="25"/>
      <c r="Q85" s="25"/>
      <c r="R85" s="25"/>
      <c r="S85" s="25"/>
      <c r="T85" s="25"/>
      <c r="U85" s="25"/>
      <c r="V85" s="25"/>
      <c r="W85" s="25"/>
    </row>
    <row r="86" spans="1:23" ht="14.25" customHeight="1" x14ac:dyDescent="0.25">
      <c r="A86" s="25"/>
      <c r="B86" s="25"/>
      <c r="C86" s="25"/>
      <c r="D86" s="25"/>
      <c r="E86" s="25"/>
      <c r="F86" s="25"/>
      <c r="G86" s="25"/>
      <c r="H86" s="25"/>
      <c r="I86" s="25"/>
      <c r="J86" s="25"/>
      <c r="K86" s="25"/>
      <c r="L86" s="25"/>
      <c r="M86" s="25"/>
      <c r="N86" s="25"/>
      <c r="O86" s="25"/>
      <c r="P86" s="25"/>
      <c r="Q86" s="25"/>
      <c r="R86" s="25"/>
      <c r="S86" s="25"/>
      <c r="T86" s="25"/>
      <c r="U86" s="25"/>
      <c r="V86" s="25"/>
      <c r="W86" s="25"/>
    </row>
    <row r="87" spans="1:23" ht="14.25" customHeight="1" x14ac:dyDescent="0.25">
      <c r="A87" s="25"/>
      <c r="B87" s="25"/>
      <c r="C87" s="25"/>
      <c r="D87" s="25"/>
      <c r="E87" s="25"/>
      <c r="F87" s="25"/>
      <c r="G87" s="25"/>
      <c r="H87" s="25"/>
      <c r="I87" s="25"/>
      <c r="J87" s="25"/>
      <c r="K87" s="25"/>
      <c r="L87" s="25"/>
      <c r="M87" s="25"/>
      <c r="N87" s="25"/>
      <c r="O87" s="25"/>
      <c r="P87" s="25"/>
      <c r="Q87" s="25"/>
      <c r="R87" s="25"/>
      <c r="S87" s="25"/>
      <c r="T87" s="25"/>
      <c r="U87" s="25"/>
      <c r="V87" s="25"/>
      <c r="W87" s="25"/>
    </row>
    <row r="88" spans="1:23" ht="14.25" customHeight="1" x14ac:dyDescent="0.25">
      <c r="A88" s="25"/>
      <c r="B88" s="25"/>
      <c r="C88" s="25"/>
      <c r="D88" s="25"/>
      <c r="E88" s="25"/>
      <c r="F88" s="25"/>
      <c r="G88" s="25"/>
      <c r="H88" s="25"/>
      <c r="I88" s="25"/>
      <c r="J88" s="25"/>
      <c r="K88" s="25"/>
      <c r="L88" s="25"/>
      <c r="M88" s="25"/>
      <c r="N88" s="25"/>
      <c r="O88" s="25"/>
      <c r="P88" s="25"/>
      <c r="Q88" s="25"/>
      <c r="R88" s="25"/>
      <c r="S88" s="25"/>
      <c r="T88" s="25"/>
      <c r="U88" s="25"/>
      <c r="V88" s="25"/>
      <c r="W88" s="25"/>
    </row>
    <row r="89" spans="1:23" ht="14.25" customHeight="1" x14ac:dyDescent="0.25">
      <c r="A89" s="25"/>
      <c r="B89" s="25"/>
      <c r="C89" s="25"/>
      <c r="D89" s="25"/>
      <c r="E89" s="25"/>
      <c r="F89" s="25"/>
      <c r="G89" s="25"/>
      <c r="H89" s="25"/>
      <c r="I89" s="25"/>
      <c r="J89" s="25"/>
      <c r="K89" s="25"/>
      <c r="L89" s="25"/>
      <c r="M89" s="25"/>
      <c r="N89" s="25"/>
      <c r="O89" s="25"/>
      <c r="P89" s="25"/>
      <c r="Q89" s="25"/>
      <c r="R89" s="25"/>
      <c r="S89" s="25"/>
      <c r="T89" s="25"/>
      <c r="U89" s="25"/>
      <c r="V89" s="25"/>
      <c r="W89" s="25"/>
    </row>
    <row r="90" spans="1:23" ht="14.25" customHeight="1" x14ac:dyDescent="0.25">
      <c r="A90" s="25"/>
      <c r="B90" s="25"/>
      <c r="C90" s="25"/>
      <c r="D90" s="25"/>
      <c r="E90" s="25"/>
      <c r="F90" s="25"/>
      <c r="G90" s="25"/>
      <c r="H90" s="25"/>
      <c r="I90" s="25"/>
      <c r="J90" s="25"/>
      <c r="K90" s="25"/>
      <c r="L90" s="25"/>
      <c r="M90" s="25"/>
      <c r="N90" s="25"/>
      <c r="O90" s="25"/>
      <c r="P90" s="25"/>
      <c r="Q90" s="25"/>
      <c r="R90" s="25"/>
      <c r="S90" s="25"/>
      <c r="T90" s="25"/>
      <c r="U90" s="25"/>
      <c r="V90" s="25"/>
      <c r="W90" s="25"/>
    </row>
    <row r="91" spans="1:23" ht="14.25" customHeight="1" x14ac:dyDescent="0.25">
      <c r="A91" s="25"/>
      <c r="B91" s="25"/>
      <c r="C91" s="25"/>
      <c r="D91" s="25"/>
      <c r="E91" s="25"/>
      <c r="F91" s="25"/>
      <c r="G91" s="25"/>
      <c r="H91" s="25"/>
      <c r="I91" s="25"/>
      <c r="J91" s="25"/>
      <c r="K91" s="25"/>
      <c r="L91" s="25"/>
      <c r="M91" s="25"/>
      <c r="N91" s="25"/>
      <c r="O91" s="25"/>
      <c r="P91" s="25"/>
      <c r="Q91" s="25"/>
      <c r="R91" s="25"/>
      <c r="S91" s="25"/>
      <c r="T91" s="25"/>
      <c r="U91" s="25"/>
      <c r="V91" s="25"/>
      <c r="W91" s="25"/>
    </row>
    <row r="92" spans="1:23" ht="14.25" customHeight="1" x14ac:dyDescent="0.25">
      <c r="A92" s="25"/>
      <c r="B92" s="25"/>
      <c r="C92" s="25"/>
      <c r="D92" s="25"/>
      <c r="E92" s="25"/>
      <c r="F92" s="25"/>
      <c r="G92" s="25"/>
      <c r="H92" s="25"/>
      <c r="I92" s="25"/>
      <c r="J92" s="25"/>
      <c r="K92" s="25"/>
      <c r="L92" s="25"/>
      <c r="M92" s="25"/>
      <c r="N92" s="25"/>
      <c r="O92" s="25"/>
      <c r="P92" s="25"/>
      <c r="Q92" s="25"/>
      <c r="R92" s="25"/>
      <c r="S92" s="25"/>
      <c r="T92" s="25"/>
      <c r="U92" s="25"/>
      <c r="V92" s="25"/>
      <c r="W92" s="25"/>
    </row>
    <row r="93" spans="1:23" ht="14.25" customHeight="1" x14ac:dyDescent="0.25">
      <c r="A93" s="25"/>
      <c r="B93" s="25"/>
      <c r="C93" s="25"/>
      <c r="D93" s="25"/>
      <c r="E93" s="25"/>
      <c r="F93" s="25"/>
      <c r="G93" s="25"/>
      <c r="H93" s="25"/>
      <c r="I93" s="25"/>
      <c r="J93" s="25"/>
      <c r="K93" s="25"/>
      <c r="L93" s="25"/>
      <c r="M93" s="25"/>
      <c r="N93" s="25"/>
      <c r="O93" s="25"/>
      <c r="P93" s="25"/>
      <c r="Q93" s="25"/>
      <c r="R93" s="25"/>
      <c r="S93" s="25"/>
      <c r="T93" s="25"/>
      <c r="U93" s="25"/>
      <c r="V93" s="25"/>
      <c r="W93" s="25"/>
    </row>
    <row r="94" spans="1:23" ht="14.25" customHeight="1" x14ac:dyDescent="0.25">
      <c r="A94" s="25"/>
      <c r="B94" s="25"/>
      <c r="C94" s="25"/>
      <c r="D94" s="25"/>
      <c r="E94" s="25"/>
      <c r="F94" s="25"/>
      <c r="G94" s="25"/>
      <c r="H94" s="25"/>
      <c r="I94" s="25"/>
      <c r="J94" s="25"/>
      <c r="K94" s="25"/>
      <c r="L94" s="25"/>
      <c r="M94" s="25"/>
      <c r="N94" s="25"/>
      <c r="O94" s="25"/>
      <c r="P94" s="25"/>
      <c r="Q94" s="25"/>
      <c r="R94" s="25"/>
      <c r="S94" s="25"/>
      <c r="T94" s="25"/>
      <c r="U94" s="25"/>
      <c r="V94" s="25"/>
      <c r="W94" s="25"/>
    </row>
    <row r="95" spans="1:23" ht="14.25" customHeight="1" x14ac:dyDescent="0.25">
      <c r="A95" s="25"/>
      <c r="B95" s="25"/>
      <c r="C95" s="25"/>
      <c r="D95" s="25"/>
      <c r="E95" s="25"/>
      <c r="F95" s="25"/>
      <c r="G95" s="25"/>
      <c r="H95" s="25"/>
      <c r="I95" s="25"/>
      <c r="J95" s="25"/>
      <c r="K95" s="25"/>
      <c r="L95" s="25"/>
      <c r="M95" s="25"/>
      <c r="N95" s="25"/>
      <c r="O95" s="25"/>
      <c r="P95" s="25"/>
      <c r="Q95" s="25"/>
      <c r="R95" s="25"/>
      <c r="S95" s="25"/>
      <c r="T95" s="25"/>
      <c r="U95" s="25"/>
      <c r="V95" s="25"/>
      <c r="W95" s="25"/>
    </row>
    <row r="96" spans="1:23" ht="14.25" customHeight="1" x14ac:dyDescent="0.25">
      <c r="A96" s="25"/>
      <c r="B96" s="25"/>
      <c r="C96" s="25"/>
      <c r="D96" s="25"/>
      <c r="E96" s="25"/>
      <c r="F96" s="25"/>
      <c r="G96" s="25"/>
      <c r="H96" s="25"/>
      <c r="I96" s="25"/>
      <c r="J96" s="25"/>
      <c r="K96" s="25"/>
      <c r="L96" s="25"/>
      <c r="M96" s="25"/>
      <c r="N96" s="25"/>
      <c r="O96" s="25"/>
      <c r="P96" s="25"/>
      <c r="Q96" s="25"/>
      <c r="R96" s="25"/>
      <c r="S96" s="25"/>
      <c r="T96" s="25"/>
      <c r="U96" s="25"/>
      <c r="V96" s="25"/>
      <c r="W96" s="25"/>
    </row>
    <row r="97" spans="1:23" ht="14.25" customHeight="1" x14ac:dyDescent="0.25">
      <c r="A97" s="25"/>
      <c r="B97" s="25"/>
      <c r="C97" s="25"/>
      <c r="D97" s="25"/>
      <c r="E97" s="25"/>
      <c r="F97" s="25"/>
      <c r="G97" s="25"/>
      <c r="H97" s="25"/>
      <c r="I97" s="25"/>
      <c r="J97" s="25"/>
      <c r="K97" s="25"/>
      <c r="L97" s="25"/>
      <c r="M97" s="25"/>
      <c r="N97" s="25"/>
      <c r="O97" s="25"/>
      <c r="P97" s="25"/>
      <c r="Q97" s="25"/>
      <c r="R97" s="25"/>
      <c r="S97" s="25"/>
      <c r="T97" s="25"/>
      <c r="U97" s="25"/>
      <c r="V97" s="25"/>
      <c r="W97" s="25"/>
    </row>
    <row r="98" spans="1:23" ht="14.25" customHeight="1" x14ac:dyDescent="0.25">
      <c r="A98" s="25"/>
      <c r="B98" s="25"/>
      <c r="C98" s="25"/>
      <c r="D98" s="25"/>
      <c r="E98" s="25"/>
      <c r="F98" s="25"/>
      <c r="G98" s="25"/>
      <c r="H98" s="25"/>
      <c r="I98" s="25"/>
      <c r="J98" s="25"/>
      <c r="K98" s="25"/>
      <c r="L98" s="25"/>
      <c r="M98" s="25"/>
      <c r="N98" s="25"/>
      <c r="O98" s="25"/>
      <c r="P98" s="25"/>
      <c r="Q98" s="25"/>
      <c r="R98" s="25"/>
      <c r="S98" s="25"/>
      <c r="T98" s="25"/>
      <c r="U98" s="25"/>
      <c r="V98" s="25"/>
      <c r="W98" s="25"/>
    </row>
    <row r="99" spans="1:23" ht="14.25" customHeight="1" x14ac:dyDescent="0.25">
      <c r="A99" s="25"/>
      <c r="B99" s="25"/>
      <c r="C99" s="25"/>
      <c r="D99" s="25"/>
      <c r="E99" s="25"/>
      <c r="F99" s="25"/>
      <c r="G99" s="25"/>
      <c r="H99" s="25"/>
      <c r="I99" s="25"/>
      <c r="J99" s="25"/>
      <c r="K99" s="25"/>
      <c r="L99" s="25"/>
      <c r="M99" s="25"/>
      <c r="N99" s="25"/>
      <c r="O99" s="25"/>
      <c r="P99" s="25"/>
      <c r="Q99" s="25"/>
      <c r="R99" s="25"/>
      <c r="S99" s="25"/>
      <c r="T99" s="25"/>
      <c r="U99" s="25"/>
      <c r="V99" s="25"/>
      <c r="W99" s="25"/>
    </row>
    <row r="100" spans="1:23" ht="14.25" customHeight="1" x14ac:dyDescent="0.25">
      <c r="A100" s="25"/>
      <c r="B100" s="25"/>
      <c r="C100" s="25"/>
      <c r="D100" s="25"/>
      <c r="E100" s="25"/>
      <c r="F100" s="25"/>
      <c r="G100" s="25"/>
      <c r="H100" s="25"/>
      <c r="I100" s="25"/>
      <c r="J100" s="25"/>
      <c r="K100" s="25"/>
      <c r="L100" s="25"/>
      <c r="M100" s="25"/>
      <c r="N100" s="25"/>
      <c r="O100" s="25"/>
      <c r="P100" s="25"/>
      <c r="Q100" s="25"/>
      <c r="R100" s="25"/>
      <c r="S100" s="25"/>
      <c r="T100" s="25"/>
      <c r="U100" s="25"/>
      <c r="V100" s="25"/>
      <c r="W100" s="25"/>
    </row>
    <row r="101" spans="1:23" ht="14.25" customHeight="1" x14ac:dyDescent="0.25">
      <c r="A101" s="25"/>
      <c r="B101" s="25"/>
      <c r="C101" s="25"/>
      <c r="D101" s="25"/>
      <c r="E101" s="25"/>
      <c r="F101" s="25"/>
      <c r="G101" s="25"/>
      <c r="H101" s="25"/>
      <c r="I101" s="25"/>
      <c r="J101" s="25"/>
      <c r="K101" s="25"/>
      <c r="L101" s="25"/>
      <c r="M101" s="25"/>
      <c r="N101" s="25"/>
      <c r="O101" s="25"/>
      <c r="P101" s="25"/>
      <c r="Q101" s="25"/>
      <c r="R101" s="25"/>
      <c r="S101" s="25"/>
      <c r="T101" s="25"/>
      <c r="U101" s="25"/>
      <c r="V101" s="25"/>
      <c r="W101" s="25"/>
    </row>
    <row r="102" spans="1:23" ht="14.25" customHeight="1" x14ac:dyDescent="0.25">
      <c r="A102" s="25"/>
      <c r="B102" s="25"/>
      <c r="C102" s="25"/>
      <c r="D102" s="25"/>
      <c r="E102" s="25"/>
      <c r="F102" s="25"/>
      <c r="G102" s="25"/>
      <c r="H102" s="25"/>
      <c r="I102" s="25"/>
      <c r="J102" s="25"/>
      <c r="K102" s="25"/>
      <c r="L102" s="25"/>
      <c r="M102" s="25"/>
      <c r="N102" s="25"/>
      <c r="O102" s="25"/>
      <c r="P102" s="25"/>
      <c r="Q102" s="25"/>
      <c r="R102" s="25"/>
      <c r="S102" s="25"/>
      <c r="T102" s="25"/>
      <c r="U102" s="25"/>
      <c r="V102" s="25"/>
      <c r="W102" s="25"/>
    </row>
    <row r="103" spans="1:23" ht="14.25" customHeight="1" x14ac:dyDescent="0.25">
      <c r="A103" s="25"/>
      <c r="B103" s="25"/>
      <c r="C103" s="25"/>
      <c r="D103" s="25"/>
      <c r="E103" s="25"/>
      <c r="F103" s="25"/>
      <c r="G103" s="25"/>
      <c r="H103" s="25"/>
      <c r="I103" s="25"/>
      <c r="J103" s="25"/>
      <c r="K103" s="25"/>
      <c r="L103" s="25"/>
      <c r="M103" s="25"/>
      <c r="N103" s="25"/>
      <c r="O103" s="25"/>
      <c r="P103" s="25"/>
      <c r="Q103" s="25"/>
      <c r="R103" s="25"/>
      <c r="S103" s="25"/>
      <c r="T103" s="25"/>
      <c r="U103" s="25"/>
      <c r="V103" s="25"/>
      <c r="W103" s="25"/>
    </row>
    <row r="104" spans="1:23" ht="14.25" customHeight="1" x14ac:dyDescent="0.25">
      <c r="A104" s="25"/>
      <c r="B104" s="25"/>
      <c r="C104" s="25"/>
      <c r="D104" s="25"/>
      <c r="E104" s="25"/>
      <c r="F104" s="25"/>
      <c r="G104" s="25"/>
      <c r="H104" s="25"/>
      <c r="I104" s="25"/>
      <c r="J104" s="25"/>
      <c r="K104" s="25"/>
      <c r="L104" s="25"/>
      <c r="M104" s="25"/>
      <c r="N104" s="25"/>
      <c r="O104" s="25"/>
      <c r="P104" s="25"/>
      <c r="Q104" s="25"/>
      <c r="R104" s="25"/>
      <c r="S104" s="25"/>
      <c r="T104" s="25"/>
      <c r="U104" s="25"/>
      <c r="V104" s="25"/>
      <c r="W104" s="25"/>
    </row>
    <row r="105" spans="1:23" ht="14.25" customHeight="1" x14ac:dyDescent="0.25">
      <c r="A105" s="25"/>
      <c r="B105" s="25"/>
      <c r="C105" s="25"/>
      <c r="D105" s="25"/>
      <c r="E105" s="25"/>
      <c r="F105" s="25"/>
      <c r="G105" s="25"/>
      <c r="H105" s="25"/>
      <c r="I105" s="25"/>
      <c r="J105" s="25"/>
      <c r="K105" s="25"/>
      <c r="L105" s="25"/>
      <c r="M105" s="25"/>
      <c r="N105" s="25"/>
      <c r="O105" s="25"/>
      <c r="P105" s="25"/>
      <c r="Q105" s="25"/>
      <c r="R105" s="25"/>
      <c r="S105" s="25"/>
      <c r="T105" s="25"/>
      <c r="U105" s="25"/>
      <c r="V105" s="25"/>
      <c r="W105" s="25"/>
    </row>
    <row r="106" spans="1:23" ht="14.25" customHeight="1" x14ac:dyDescent="0.25">
      <c r="A106" s="25"/>
      <c r="B106" s="25"/>
      <c r="C106" s="25"/>
      <c r="D106" s="25"/>
      <c r="E106" s="25"/>
      <c r="F106" s="25"/>
      <c r="G106" s="25"/>
      <c r="H106" s="25"/>
      <c r="I106" s="25"/>
      <c r="J106" s="25"/>
      <c r="K106" s="25"/>
      <c r="L106" s="25"/>
      <c r="M106" s="25"/>
      <c r="N106" s="25"/>
      <c r="O106" s="25"/>
      <c r="P106" s="25"/>
      <c r="Q106" s="25"/>
      <c r="R106" s="25"/>
      <c r="S106" s="25"/>
      <c r="T106" s="25"/>
      <c r="U106" s="25"/>
      <c r="V106" s="25"/>
      <c r="W106" s="25"/>
    </row>
    <row r="107" spans="1:23" ht="14.25" customHeight="1" x14ac:dyDescent="0.25">
      <c r="A107" s="25"/>
      <c r="B107" s="25"/>
      <c r="C107" s="25"/>
      <c r="D107" s="25"/>
      <c r="E107" s="25"/>
      <c r="F107" s="25"/>
      <c r="G107" s="25"/>
      <c r="H107" s="25"/>
      <c r="I107" s="25"/>
      <c r="J107" s="25"/>
      <c r="K107" s="25"/>
      <c r="L107" s="25"/>
      <c r="M107" s="25"/>
      <c r="N107" s="25"/>
      <c r="O107" s="25"/>
      <c r="P107" s="25"/>
      <c r="Q107" s="25"/>
      <c r="R107" s="25"/>
      <c r="S107" s="25"/>
      <c r="T107" s="25"/>
      <c r="U107" s="25"/>
      <c r="V107" s="25"/>
      <c r="W107" s="25"/>
    </row>
    <row r="108" spans="1:23" ht="14.25" customHeight="1" x14ac:dyDescent="0.25">
      <c r="A108" s="25"/>
      <c r="B108" s="25"/>
      <c r="C108" s="25"/>
      <c r="D108" s="25"/>
      <c r="E108" s="25"/>
      <c r="F108" s="25"/>
      <c r="G108" s="25"/>
      <c r="H108" s="25"/>
      <c r="I108" s="25"/>
      <c r="J108" s="25"/>
      <c r="K108" s="25"/>
      <c r="L108" s="25"/>
      <c r="M108" s="25"/>
      <c r="N108" s="25"/>
      <c r="O108" s="25"/>
      <c r="P108" s="25"/>
      <c r="Q108" s="25"/>
      <c r="R108" s="25"/>
      <c r="S108" s="25"/>
      <c r="T108" s="25"/>
      <c r="U108" s="25"/>
      <c r="V108" s="25"/>
      <c r="W108" s="25"/>
    </row>
    <row r="109" spans="1:23" ht="14.25" customHeight="1" x14ac:dyDescent="0.25">
      <c r="A109" s="25"/>
      <c r="B109" s="25"/>
      <c r="C109" s="25"/>
      <c r="D109" s="25"/>
      <c r="E109" s="25"/>
      <c r="F109" s="25"/>
      <c r="G109" s="25"/>
      <c r="H109" s="25"/>
      <c r="I109" s="25"/>
      <c r="J109" s="25"/>
      <c r="K109" s="25"/>
      <c r="L109" s="25"/>
      <c r="M109" s="25"/>
      <c r="N109" s="25"/>
      <c r="O109" s="25"/>
      <c r="P109" s="25"/>
      <c r="Q109" s="25"/>
      <c r="R109" s="25"/>
      <c r="S109" s="25"/>
      <c r="T109" s="25"/>
      <c r="U109" s="25"/>
      <c r="V109" s="25"/>
      <c r="W109" s="25"/>
    </row>
    <row r="110" spans="1:23" ht="14.25" customHeight="1" x14ac:dyDescent="0.25">
      <c r="A110" s="25"/>
      <c r="B110" s="25"/>
      <c r="C110" s="25"/>
      <c r="D110" s="25"/>
      <c r="E110" s="25"/>
      <c r="F110" s="25"/>
      <c r="G110" s="25"/>
      <c r="H110" s="25"/>
      <c r="I110" s="25"/>
      <c r="J110" s="25"/>
      <c r="K110" s="25"/>
      <c r="L110" s="25"/>
      <c r="M110" s="25"/>
      <c r="N110" s="25"/>
      <c r="O110" s="25"/>
      <c r="P110" s="25"/>
      <c r="Q110" s="25"/>
      <c r="R110" s="25"/>
      <c r="S110" s="25"/>
      <c r="T110" s="25"/>
      <c r="U110" s="25"/>
      <c r="V110" s="25"/>
      <c r="W110" s="25"/>
    </row>
    <row r="111" spans="1:23" ht="14.25" customHeight="1" x14ac:dyDescent="0.25">
      <c r="A111" s="25"/>
      <c r="B111" s="25"/>
      <c r="C111" s="25"/>
      <c r="D111" s="25"/>
      <c r="E111" s="25"/>
      <c r="F111" s="25"/>
      <c r="G111" s="25"/>
      <c r="H111" s="25"/>
      <c r="I111" s="25"/>
      <c r="J111" s="25"/>
      <c r="K111" s="25"/>
      <c r="L111" s="25"/>
      <c r="M111" s="25"/>
      <c r="N111" s="25"/>
      <c r="O111" s="25"/>
      <c r="P111" s="25"/>
      <c r="Q111" s="25"/>
      <c r="R111" s="25"/>
      <c r="S111" s="25"/>
      <c r="T111" s="25"/>
      <c r="U111" s="25"/>
      <c r="V111" s="25"/>
      <c r="W111" s="25"/>
    </row>
    <row r="112" spans="1:23" ht="14.25" customHeight="1" x14ac:dyDescent="0.25">
      <c r="A112" s="25"/>
      <c r="B112" s="25"/>
      <c r="C112" s="25"/>
      <c r="D112" s="25"/>
      <c r="E112" s="25"/>
      <c r="F112" s="25"/>
      <c r="G112" s="25"/>
      <c r="H112" s="25"/>
      <c r="I112" s="25"/>
      <c r="J112" s="25"/>
      <c r="K112" s="25"/>
      <c r="L112" s="25"/>
      <c r="M112" s="25"/>
      <c r="N112" s="25"/>
      <c r="O112" s="25"/>
      <c r="P112" s="25"/>
      <c r="Q112" s="25"/>
      <c r="R112" s="25"/>
      <c r="S112" s="25"/>
      <c r="T112" s="25"/>
      <c r="U112" s="25"/>
      <c r="V112" s="25"/>
      <c r="W112" s="25"/>
    </row>
    <row r="113" spans="1:23" ht="14.25" customHeight="1" x14ac:dyDescent="0.25">
      <c r="A113" s="25"/>
      <c r="B113" s="25"/>
      <c r="C113" s="25"/>
      <c r="D113" s="25"/>
      <c r="E113" s="25"/>
      <c r="F113" s="25"/>
      <c r="G113" s="25"/>
      <c r="H113" s="25"/>
      <c r="I113" s="25"/>
      <c r="J113" s="25"/>
      <c r="K113" s="25"/>
      <c r="L113" s="25"/>
      <c r="M113" s="25"/>
      <c r="N113" s="25"/>
      <c r="O113" s="25"/>
      <c r="P113" s="25"/>
      <c r="Q113" s="25"/>
      <c r="R113" s="25"/>
      <c r="S113" s="25"/>
      <c r="T113" s="25"/>
      <c r="U113" s="25"/>
      <c r="V113" s="25"/>
      <c r="W113" s="25"/>
    </row>
    <row r="114" spans="1:23" ht="14.25" customHeight="1" x14ac:dyDescent="0.25">
      <c r="A114" s="25"/>
      <c r="B114" s="25"/>
      <c r="C114" s="25"/>
      <c r="D114" s="25"/>
      <c r="E114" s="25"/>
      <c r="F114" s="25"/>
      <c r="G114" s="25"/>
      <c r="H114" s="25"/>
      <c r="I114" s="25"/>
      <c r="J114" s="25"/>
      <c r="K114" s="25"/>
      <c r="L114" s="25"/>
      <c r="M114" s="25"/>
      <c r="N114" s="25"/>
      <c r="O114" s="25"/>
      <c r="P114" s="25"/>
      <c r="Q114" s="25"/>
      <c r="R114" s="25"/>
      <c r="S114" s="25"/>
      <c r="T114" s="25"/>
      <c r="U114" s="25"/>
      <c r="V114" s="25"/>
      <c r="W114" s="25"/>
    </row>
    <row r="115" spans="1:23" ht="14.25" customHeight="1" x14ac:dyDescent="0.25">
      <c r="A115" s="25"/>
      <c r="B115" s="25"/>
      <c r="C115" s="25"/>
      <c r="D115" s="25"/>
      <c r="E115" s="25"/>
      <c r="F115" s="25"/>
      <c r="G115" s="25"/>
      <c r="H115" s="25"/>
      <c r="I115" s="25"/>
      <c r="J115" s="25"/>
      <c r="K115" s="25"/>
      <c r="L115" s="25"/>
      <c r="M115" s="25"/>
      <c r="N115" s="25"/>
      <c r="O115" s="25"/>
      <c r="P115" s="25"/>
      <c r="Q115" s="25"/>
      <c r="R115" s="25"/>
      <c r="S115" s="25"/>
      <c r="T115" s="25"/>
      <c r="U115" s="25"/>
      <c r="V115" s="25"/>
      <c r="W115" s="25"/>
    </row>
    <row r="116" spans="1:23" ht="14.25" customHeight="1" x14ac:dyDescent="0.25">
      <c r="A116" s="25"/>
      <c r="B116" s="25"/>
      <c r="C116" s="25"/>
      <c r="D116" s="25"/>
      <c r="E116" s="25"/>
      <c r="F116" s="25"/>
      <c r="G116" s="25"/>
      <c r="H116" s="25"/>
      <c r="I116" s="25"/>
      <c r="J116" s="25"/>
      <c r="K116" s="25"/>
      <c r="L116" s="25"/>
      <c r="M116" s="25"/>
      <c r="N116" s="25"/>
      <c r="O116" s="25"/>
      <c r="P116" s="25"/>
      <c r="Q116" s="25"/>
      <c r="R116" s="25"/>
      <c r="S116" s="25"/>
      <c r="T116" s="25"/>
      <c r="U116" s="25"/>
      <c r="V116" s="25"/>
      <c r="W116" s="25"/>
    </row>
    <row r="117" spans="1:23" ht="14.25" customHeight="1" x14ac:dyDescent="0.25">
      <c r="A117" s="25"/>
      <c r="B117" s="25"/>
      <c r="C117" s="25"/>
      <c r="D117" s="25"/>
      <c r="E117" s="25"/>
      <c r="F117" s="25"/>
      <c r="G117" s="25"/>
      <c r="H117" s="25"/>
      <c r="I117" s="25"/>
      <c r="J117" s="25"/>
      <c r="K117" s="25"/>
      <c r="L117" s="25"/>
      <c r="M117" s="25"/>
      <c r="N117" s="25"/>
      <c r="O117" s="25"/>
      <c r="P117" s="25"/>
      <c r="Q117" s="25"/>
      <c r="R117" s="25"/>
      <c r="S117" s="25"/>
      <c r="T117" s="25"/>
      <c r="U117" s="25"/>
      <c r="V117" s="25"/>
      <c r="W117" s="25"/>
    </row>
    <row r="118" spans="1:23" ht="14.25" customHeight="1" x14ac:dyDescent="0.25">
      <c r="A118" s="25"/>
      <c r="B118" s="25"/>
      <c r="C118" s="25"/>
      <c r="D118" s="25"/>
      <c r="E118" s="25"/>
      <c r="F118" s="25"/>
      <c r="G118" s="25"/>
      <c r="H118" s="25"/>
      <c r="I118" s="25"/>
      <c r="J118" s="25"/>
      <c r="K118" s="25"/>
      <c r="L118" s="25"/>
      <c r="M118" s="25"/>
      <c r="N118" s="25"/>
      <c r="O118" s="25"/>
      <c r="P118" s="25"/>
      <c r="Q118" s="25"/>
      <c r="R118" s="25"/>
      <c r="S118" s="25"/>
      <c r="T118" s="25"/>
      <c r="U118" s="25"/>
      <c r="V118" s="25"/>
      <c r="W118" s="25"/>
    </row>
    <row r="119" spans="1:23" ht="14.25" customHeight="1" x14ac:dyDescent="0.25">
      <c r="A119" s="25"/>
      <c r="B119" s="25"/>
      <c r="C119" s="25"/>
      <c r="D119" s="25"/>
      <c r="E119" s="25"/>
      <c r="F119" s="25"/>
      <c r="G119" s="25"/>
      <c r="H119" s="25"/>
      <c r="I119" s="25"/>
      <c r="J119" s="25"/>
      <c r="K119" s="25"/>
      <c r="L119" s="25"/>
      <c r="M119" s="25"/>
      <c r="N119" s="25"/>
      <c r="O119" s="25"/>
      <c r="P119" s="25"/>
      <c r="Q119" s="25"/>
      <c r="R119" s="25"/>
      <c r="S119" s="25"/>
      <c r="T119" s="25"/>
      <c r="U119" s="25"/>
      <c r="V119" s="25"/>
      <c r="W119" s="25"/>
    </row>
    <row r="120" spans="1:23" ht="14.25" customHeight="1" x14ac:dyDescent="0.25">
      <c r="A120" s="25"/>
      <c r="B120" s="25"/>
      <c r="C120" s="25"/>
      <c r="D120" s="25"/>
      <c r="E120" s="25"/>
      <c r="F120" s="25"/>
      <c r="G120" s="25"/>
      <c r="H120" s="25"/>
      <c r="I120" s="25"/>
      <c r="J120" s="25"/>
      <c r="K120" s="25"/>
      <c r="L120" s="25"/>
      <c r="M120" s="25"/>
      <c r="N120" s="25"/>
      <c r="O120" s="25"/>
      <c r="P120" s="25"/>
      <c r="Q120" s="25"/>
      <c r="R120" s="25"/>
      <c r="S120" s="25"/>
      <c r="T120" s="25"/>
      <c r="U120" s="25"/>
      <c r="V120" s="25"/>
      <c r="W120" s="25"/>
    </row>
    <row r="121" spans="1:23" ht="14.25" customHeight="1" x14ac:dyDescent="0.25">
      <c r="A121" s="25"/>
      <c r="B121" s="25"/>
      <c r="C121" s="25"/>
      <c r="D121" s="25"/>
      <c r="E121" s="25"/>
      <c r="F121" s="25"/>
      <c r="G121" s="25"/>
      <c r="H121" s="25"/>
      <c r="I121" s="25"/>
      <c r="J121" s="25"/>
      <c r="K121" s="25"/>
      <c r="L121" s="25"/>
      <c r="M121" s="25"/>
      <c r="N121" s="25"/>
      <c r="O121" s="25"/>
      <c r="P121" s="25"/>
      <c r="Q121" s="25"/>
      <c r="R121" s="25"/>
      <c r="S121" s="25"/>
      <c r="T121" s="25"/>
      <c r="U121" s="25"/>
      <c r="V121" s="25"/>
      <c r="W121" s="25"/>
    </row>
    <row r="122" spans="1:23" ht="14.25" customHeight="1" x14ac:dyDescent="0.25">
      <c r="A122" s="25"/>
      <c r="B122" s="25"/>
      <c r="C122" s="25"/>
      <c r="D122" s="25"/>
      <c r="E122" s="25"/>
      <c r="F122" s="25"/>
      <c r="G122" s="25"/>
      <c r="H122" s="25"/>
      <c r="I122" s="25"/>
      <c r="J122" s="25"/>
      <c r="K122" s="25"/>
      <c r="L122" s="25"/>
      <c r="M122" s="25"/>
      <c r="N122" s="25"/>
      <c r="O122" s="25"/>
      <c r="P122" s="25"/>
      <c r="Q122" s="25"/>
      <c r="R122" s="25"/>
      <c r="S122" s="25"/>
      <c r="T122" s="25"/>
      <c r="U122" s="25"/>
      <c r="V122" s="25"/>
      <c r="W122" s="25"/>
    </row>
    <row r="123" spans="1:23" ht="14.25" customHeight="1" x14ac:dyDescent="0.25">
      <c r="A123" s="25"/>
      <c r="B123" s="25"/>
      <c r="C123" s="25"/>
      <c r="D123" s="25"/>
      <c r="E123" s="25"/>
      <c r="F123" s="25"/>
      <c r="G123" s="25"/>
      <c r="H123" s="25"/>
      <c r="I123" s="25"/>
      <c r="J123" s="25"/>
      <c r="K123" s="25"/>
      <c r="L123" s="25"/>
      <c r="M123" s="25"/>
      <c r="N123" s="25"/>
      <c r="O123" s="25"/>
      <c r="P123" s="25"/>
      <c r="Q123" s="25"/>
      <c r="R123" s="25"/>
      <c r="S123" s="25"/>
      <c r="T123" s="25"/>
      <c r="U123" s="25"/>
      <c r="V123" s="25"/>
      <c r="W123" s="25"/>
    </row>
    <row r="124" spans="1:23" ht="14.25" customHeight="1" x14ac:dyDescent="0.25">
      <c r="A124" s="25"/>
      <c r="B124" s="25"/>
      <c r="C124" s="25"/>
      <c r="D124" s="25"/>
      <c r="E124" s="25"/>
      <c r="F124" s="25"/>
      <c r="G124" s="25"/>
      <c r="H124" s="25"/>
      <c r="I124" s="25"/>
      <c r="J124" s="25"/>
      <c r="K124" s="25"/>
      <c r="L124" s="25"/>
      <c r="M124" s="25"/>
      <c r="N124" s="25"/>
      <c r="O124" s="25"/>
      <c r="P124" s="25"/>
      <c r="Q124" s="25"/>
      <c r="R124" s="25"/>
      <c r="S124" s="25"/>
      <c r="T124" s="25"/>
      <c r="U124" s="25"/>
      <c r="V124" s="25"/>
      <c r="W124" s="25"/>
    </row>
    <row r="125" spans="1:23" ht="14.25" customHeight="1" x14ac:dyDescent="0.25">
      <c r="A125" s="25"/>
      <c r="B125" s="25"/>
      <c r="C125" s="25"/>
      <c r="D125" s="25"/>
      <c r="E125" s="25"/>
      <c r="F125" s="25"/>
      <c r="G125" s="25"/>
      <c r="H125" s="25"/>
      <c r="I125" s="25"/>
      <c r="J125" s="25"/>
      <c r="K125" s="25"/>
      <c r="L125" s="25"/>
      <c r="M125" s="25"/>
      <c r="N125" s="25"/>
      <c r="O125" s="25"/>
      <c r="P125" s="25"/>
      <c r="Q125" s="25"/>
      <c r="R125" s="25"/>
      <c r="S125" s="25"/>
      <c r="T125" s="25"/>
      <c r="U125" s="25"/>
      <c r="V125" s="25"/>
      <c r="W125" s="25"/>
    </row>
    <row r="126" spans="1:23" ht="14.25" customHeight="1" x14ac:dyDescent="0.25">
      <c r="A126" s="25"/>
      <c r="B126" s="25"/>
      <c r="C126" s="25"/>
      <c r="D126" s="25"/>
      <c r="E126" s="25"/>
      <c r="F126" s="25"/>
      <c r="G126" s="25"/>
      <c r="H126" s="25"/>
      <c r="I126" s="25"/>
      <c r="J126" s="25"/>
      <c r="K126" s="25"/>
      <c r="L126" s="25"/>
      <c r="M126" s="25"/>
      <c r="N126" s="25"/>
      <c r="O126" s="25"/>
      <c r="P126" s="25"/>
      <c r="Q126" s="25"/>
      <c r="R126" s="25"/>
      <c r="S126" s="25"/>
      <c r="T126" s="25"/>
      <c r="U126" s="25"/>
      <c r="V126" s="25"/>
      <c r="W126" s="25"/>
    </row>
    <row r="127" spans="1:23" ht="14.25" customHeight="1" x14ac:dyDescent="0.25">
      <c r="A127" s="25"/>
      <c r="B127" s="25"/>
      <c r="C127" s="25"/>
      <c r="D127" s="25"/>
      <c r="E127" s="25"/>
      <c r="F127" s="25"/>
      <c r="G127" s="25"/>
      <c r="H127" s="25"/>
      <c r="I127" s="25"/>
      <c r="J127" s="25"/>
      <c r="K127" s="25"/>
      <c r="L127" s="25"/>
      <c r="M127" s="25"/>
      <c r="N127" s="25"/>
      <c r="O127" s="25"/>
      <c r="P127" s="25"/>
      <c r="Q127" s="25"/>
      <c r="R127" s="25"/>
      <c r="S127" s="25"/>
      <c r="T127" s="25"/>
      <c r="U127" s="25"/>
      <c r="V127" s="25"/>
      <c r="W127" s="25"/>
    </row>
    <row r="128" spans="1:23" ht="14.25" customHeight="1" x14ac:dyDescent="0.25">
      <c r="A128" s="25"/>
      <c r="B128" s="25"/>
      <c r="C128" s="25"/>
      <c r="D128" s="25"/>
      <c r="E128" s="25"/>
      <c r="F128" s="25"/>
      <c r="G128" s="25"/>
      <c r="H128" s="25"/>
      <c r="I128" s="25"/>
      <c r="J128" s="25"/>
      <c r="K128" s="25"/>
      <c r="L128" s="25"/>
      <c r="M128" s="25"/>
      <c r="N128" s="25"/>
      <c r="O128" s="25"/>
      <c r="P128" s="25"/>
      <c r="Q128" s="25"/>
      <c r="R128" s="25"/>
      <c r="S128" s="25"/>
      <c r="T128" s="25"/>
      <c r="U128" s="25"/>
      <c r="V128" s="25"/>
      <c r="W128" s="25"/>
    </row>
    <row r="129" spans="1:23" ht="14.25" customHeight="1" x14ac:dyDescent="0.25">
      <c r="A129" s="25"/>
      <c r="B129" s="25"/>
      <c r="C129" s="25"/>
      <c r="D129" s="25"/>
      <c r="E129" s="25"/>
      <c r="F129" s="25"/>
      <c r="G129" s="25"/>
      <c r="H129" s="25"/>
      <c r="I129" s="25"/>
      <c r="J129" s="25"/>
      <c r="K129" s="25"/>
      <c r="L129" s="25"/>
      <c r="M129" s="25"/>
      <c r="N129" s="25"/>
      <c r="O129" s="25"/>
      <c r="P129" s="25"/>
      <c r="Q129" s="25"/>
      <c r="R129" s="25"/>
      <c r="S129" s="25"/>
      <c r="T129" s="25"/>
      <c r="U129" s="25"/>
      <c r="V129" s="25"/>
      <c r="W129" s="25"/>
    </row>
    <row r="130" spans="1:23" ht="14.25" customHeight="1" x14ac:dyDescent="0.25">
      <c r="A130" s="25"/>
      <c r="B130" s="25"/>
      <c r="C130" s="25"/>
      <c r="D130" s="25"/>
      <c r="E130" s="25"/>
      <c r="F130" s="25"/>
      <c r="G130" s="25"/>
      <c r="H130" s="25"/>
      <c r="I130" s="25"/>
      <c r="J130" s="25"/>
      <c r="K130" s="25"/>
      <c r="L130" s="25"/>
      <c r="M130" s="25"/>
      <c r="N130" s="25"/>
      <c r="O130" s="25"/>
      <c r="P130" s="25"/>
      <c r="Q130" s="25"/>
      <c r="R130" s="25"/>
      <c r="S130" s="25"/>
      <c r="T130" s="25"/>
      <c r="U130" s="25"/>
      <c r="V130" s="25"/>
      <c r="W130" s="25"/>
    </row>
    <row r="131" spans="1:23" ht="14.25" customHeight="1" x14ac:dyDescent="0.25">
      <c r="A131" s="25"/>
      <c r="B131" s="25"/>
      <c r="C131" s="25"/>
      <c r="D131" s="25"/>
      <c r="E131" s="25"/>
      <c r="F131" s="25"/>
      <c r="G131" s="25"/>
      <c r="H131" s="25"/>
      <c r="I131" s="25"/>
      <c r="J131" s="25"/>
      <c r="K131" s="25"/>
      <c r="L131" s="25"/>
      <c r="M131" s="25"/>
      <c r="N131" s="25"/>
      <c r="O131" s="25"/>
      <c r="P131" s="25"/>
      <c r="Q131" s="25"/>
      <c r="R131" s="25"/>
      <c r="S131" s="25"/>
      <c r="T131" s="25"/>
      <c r="U131" s="25"/>
      <c r="V131" s="25"/>
      <c r="W131" s="25"/>
    </row>
    <row r="132" spans="1:23" ht="14.25" customHeight="1" x14ac:dyDescent="0.25">
      <c r="A132" s="25"/>
      <c r="B132" s="25"/>
      <c r="C132" s="25"/>
      <c r="D132" s="25"/>
      <c r="E132" s="25"/>
      <c r="F132" s="25"/>
      <c r="G132" s="25"/>
      <c r="H132" s="25"/>
      <c r="I132" s="25"/>
      <c r="J132" s="25"/>
      <c r="K132" s="25"/>
      <c r="L132" s="25"/>
      <c r="M132" s="25"/>
      <c r="N132" s="25"/>
      <c r="O132" s="25"/>
      <c r="P132" s="25"/>
      <c r="Q132" s="25"/>
      <c r="R132" s="25"/>
      <c r="S132" s="25"/>
      <c r="T132" s="25"/>
      <c r="U132" s="25"/>
      <c r="V132" s="25"/>
      <c r="W132" s="25"/>
    </row>
    <row r="133" spans="1:23" ht="14.25" customHeight="1" x14ac:dyDescent="0.25">
      <c r="A133" s="25"/>
      <c r="B133" s="25"/>
      <c r="C133" s="25"/>
      <c r="D133" s="25"/>
      <c r="E133" s="25"/>
      <c r="F133" s="25"/>
      <c r="G133" s="25"/>
      <c r="H133" s="25"/>
      <c r="I133" s="25"/>
      <c r="J133" s="25"/>
      <c r="K133" s="25"/>
      <c r="L133" s="25"/>
      <c r="M133" s="25"/>
      <c r="N133" s="25"/>
      <c r="O133" s="25"/>
      <c r="P133" s="25"/>
      <c r="Q133" s="25"/>
      <c r="R133" s="25"/>
      <c r="S133" s="25"/>
      <c r="T133" s="25"/>
      <c r="U133" s="25"/>
      <c r="V133" s="25"/>
      <c r="W133" s="25"/>
    </row>
    <row r="134" spans="1:23" ht="14.25" customHeight="1" x14ac:dyDescent="0.25">
      <c r="A134" s="25"/>
      <c r="B134" s="25"/>
      <c r="C134" s="25"/>
      <c r="D134" s="25"/>
      <c r="E134" s="25"/>
      <c r="F134" s="25"/>
      <c r="G134" s="25"/>
      <c r="H134" s="25"/>
      <c r="I134" s="25"/>
      <c r="J134" s="25"/>
      <c r="K134" s="25"/>
      <c r="L134" s="25"/>
      <c r="M134" s="25"/>
      <c r="N134" s="25"/>
      <c r="O134" s="25"/>
      <c r="P134" s="25"/>
      <c r="Q134" s="25"/>
      <c r="R134" s="25"/>
      <c r="S134" s="25"/>
      <c r="T134" s="25"/>
      <c r="U134" s="25"/>
      <c r="V134" s="25"/>
      <c r="W134" s="25"/>
    </row>
    <row r="135" spans="1:23" ht="14.25" customHeight="1" x14ac:dyDescent="0.25">
      <c r="A135" s="25"/>
      <c r="B135" s="25"/>
      <c r="C135" s="25"/>
      <c r="D135" s="25"/>
      <c r="E135" s="25"/>
      <c r="F135" s="25"/>
      <c r="G135" s="25"/>
      <c r="H135" s="25"/>
      <c r="I135" s="25"/>
      <c r="J135" s="25"/>
      <c r="K135" s="25"/>
      <c r="L135" s="25"/>
      <c r="M135" s="25"/>
      <c r="N135" s="25"/>
      <c r="O135" s="25"/>
      <c r="P135" s="25"/>
      <c r="Q135" s="25"/>
      <c r="R135" s="25"/>
      <c r="S135" s="25"/>
      <c r="T135" s="25"/>
      <c r="U135" s="25"/>
      <c r="V135" s="25"/>
      <c r="W135" s="25"/>
    </row>
    <row r="136" spans="1:23" ht="14.25" customHeight="1" x14ac:dyDescent="0.25">
      <c r="A136" s="25"/>
      <c r="B136" s="25"/>
      <c r="C136" s="25"/>
      <c r="D136" s="25"/>
      <c r="E136" s="25"/>
      <c r="F136" s="25"/>
      <c r="G136" s="25"/>
      <c r="H136" s="25"/>
      <c r="I136" s="25"/>
      <c r="J136" s="25"/>
      <c r="K136" s="25"/>
      <c r="L136" s="25"/>
      <c r="M136" s="25"/>
      <c r="N136" s="25"/>
      <c r="O136" s="25"/>
      <c r="P136" s="25"/>
      <c r="Q136" s="25"/>
      <c r="R136" s="25"/>
      <c r="S136" s="25"/>
      <c r="T136" s="25"/>
      <c r="U136" s="25"/>
      <c r="V136" s="25"/>
      <c r="W136" s="25"/>
    </row>
    <row r="137" spans="1:23" ht="14.25" customHeight="1" x14ac:dyDescent="0.25">
      <c r="A137" s="25"/>
      <c r="B137" s="25"/>
      <c r="C137" s="25"/>
      <c r="D137" s="25"/>
      <c r="E137" s="25"/>
      <c r="F137" s="25"/>
      <c r="G137" s="25"/>
      <c r="H137" s="25"/>
      <c r="I137" s="25"/>
      <c r="J137" s="25"/>
      <c r="K137" s="25"/>
      <c r="L137" s="25"/>
      <c r="M137" s="25"/>
      <c r="N137" s="25"/>
      <c r="O137" s="25"/>
      <c r="P137" s="25"/>
      <c r="Q137" s="25"/>
      <c r="R137" s="25"/>
      <c r="S137" s="25"/>
      <c r="T137" s="25"/>
      <c r="U137" s="25"/>
      <c r="V137" s="25"/>
      <c r="W137" s="25"/>
    </row>
    <row r="138" spans="1:23" ht="14.25" customHeight="1" x14ac:dyDescent="0.25">
      <c r="A138" s="25"/>
      <c r="B138" s="25"/>
      <c r="C138" s="25"/>
      <c r="D138" s="25"/>
      <c r="E138" s="25"/>
      <c r="F138" s="25"/>
      <c r="G138" s="25"/>
      <c r="H138" s="25"/>
      <c r="I138" s="25"/>
      <c r="J138" s="25"/>
      <c r="K138" s="25"/>
      <c r="L138" s="25"/>
      <c r="M138" s="25"/>
      <c r="N138" s="25"/>
      <c r="O138" s="25"/>
      <c r="P138" s="25"/>
      <c r="Q138" s="25"/>
      <c r="R138" s="25"/>
      <c r="S138" s="25"/>
      <c r="T138" s="25"/>
      <c r="U138" s="25"/>
      <c r="V138" s="25"/>
      <c r="W138" s="25"/>
    </row>
    <row r="139" spans="1:23" ht="14.25" customHeight="1" x14ac:dyDescent="0.25">
      <c r="A139" s="25"/>
      <c r="B139" s="25"/>
      <c r="C139" s="25"/>
      <c r="D139" s="25"/>
      <c r="E139" s="25"/>
      <c r="F139" s="25"/>
      <c r="G139" s="25"/>
      <c r="H139" s="25"/>
      <c r="I139" s="25"/>
      <c r="J139" s="25"/>
      <c r="K139" s="25"/>
      <c r="L139" s="25"/>
      <c r="M139" s="25"/>
      <c r="N139" s="25"/>
      <c r="O139" s="25"/>
      <c r="P139" s="25"/>
      <c r="Q139" s="25"/>
      <c r="R139" s="25"/>
      <c r="S139" s="25"/>
      <c r="T139" s="25"/>
      <c r="U139" s="25"/>
      <c r="V139" s="25"/>
      <c r="W139" s="25"/>
    </row>
    <row r="140" spans="1:23" ht="14.25" customHeight="1" x14ac:dyDescent="0.25">
      <c r="A140" s="25"/>
      <c r="B140" s="25"/>
      <c r="C140" s="25"/>
      <c r="D140" s="25"/>
      <c r="E140" s="25"/>
      <c r="F140" s="25"/>
      <c r="G140" s="25"/>
      <c r="H140" s="25"/>
      <c r="I140" s="25"/>
      <c r="J140" s="25"/>
      <c r="K140" s="25"/>
      <c r="L140" s="25"/>
      <c r="M140" s="25"/>
      <c r="N140" s="25"/>
      <c r="O140" s="25"/>
      <c r="P140" s="25"/>
      <c r="Q140" s="25"/>
      <c r="R140" s="25"/>
      <c r="S140" s="25"/>
      <c r="T140" s="25"/>
      <c r="U140" s="25"/>
      <c r="V140" s="25"/>
      <c r="W140" s="25"/>
    </row>
    <row r="141" spans="1:23" ht="14.25" customHeight="1" x14ac:dyDescent="0.25">
      <c r="A141" s="25"/>
      <c r="B141" s="25"/>
      <c r="C141" s="25"/>
      <c r="D141" s="25"/>
      <c r="E141" s="25"/>
      <c r="F141" s="25"/>
      <c r="G141" s="25"/>
      <c r="H141" s="25"/>
      <c r="I141" s="25"/>
      <c r="J141" s="25"/>
      <c r="K141" s="25"/>
      <c r="L141" s="25"/>
      <c r="M141" s="25"/>
      <c r="N141" s="25"/>
      <c r="O141" s="25"/>
      <c r="P141" s="25"/>
      <c r="Q141" s="25"/>
      <c r="R141" s="25"/>
      <c r="S141" s="25"/>
      <c r="T141" s="25"/>
      <c r="U141" s="25"/>
      <c r="V141" s="25"/>
      <c r="W141" s="25"/>
    </row>
    <row r="142" spans="1:23" ht="14.25" customHeight="1" x14ac:dyDescent="0.25">
      <c r="A142" s="25"/>
      <c r="B142" s="25"/>
      <c r="C142" s="25"/>
      <c r="D142" s="25"/>
      <c r="E142" s="25"/>
      <c r="F142" s="25"/>
      <c r="G142" s="25"/>
      <c r="H142" s="25"/>
      <c r="I142" s="25"/>
      <c r="J142" s="25"/>
      <c r="K142" s="25"/>
      <c r="L142" s="25"/>
      <c r="M142" s="25"/>
      <c r="N142" s="25"/>
      <c r="O142" s="25"/>
      <c r="P142" s="25"/>
      <c r="Q142" s="25"/>
      <c r="R142" s="25"/>
      <c r="S142" s="25"/>
      <c r="T142" s="25"/>
      <c r="U142" s="25"/>
      <c r="V142" s="25"/>
      <c r="W142" s="25"/>
    </row>
    <row r="143" spans="1:23" ht="14.25" customHeight="1" x14ac:dyDescent="0.25">
      <c r="A143" s="25"/>
      <c r="B143" s="25"/>
      <c r="C143" s="25"/>
      <c r="D143" s="25"/>
      <c r="E143" s="25"/>
      <c r="F143" s="25"/>
      <c r="G143" s="25"/>
      <c r="H143" s="25"/>
      <c r="I143" s="25"/>
      <c r="J143" s="25"/>
      <c r="K143" s="25"/>
      <c r="L143" s="25"/>
      <c r="M143" s="25"/>
      <c r="N143" s="25"/>
      <c r="O143" s="25"/>
      <c r="P143" s="25"/>
      <c r="Q143" s="25"/>
      <c r="R143" s="25"/>
      <c r="S143" s="25"/>
      <c r="T143" s="25"/>
      <c r="U143" s="25"/>
      <c r="V143" s="25"/>
      <c r="W143" s="25"/>
    </row>
    <row r="144" spans="1:23" ht="14.25" customHeight="1" x14ac:dyDescent="0.25">
      <c r="A144" s="25"/>
      <c r="B144" s="25"/>
      <c r="C144" s="25"/>
      <c r="D144" s="25"/>
      <c r="E144" s="25"/>
      <c r="F144" s="25"/>
      <c r="G144" s="25"/>
      <c r="H144" s="25"/>
      <c r="I144" s="25"/>
      <c r="J144" s="25"/>
      <c r="K144" s="25"/>
      <c r="L144" s="25"/>
      <c r="M144" s="25"/>
      <c r="N144" s="25"/>
      <c r="O144" s="25"/>
      <c r="P144" s="25"/>
      <c r="Q144" s="25"/>
      <c r="R144" s="25"/>
      <c r="S144" s="25"/>
      <c r="T144" s="25"/>
      <c r="U144" s="25"/>
      <c r="V144" s="25"/>
      <c r="W144" s="25"/>
    </row>
    <row r="145" spans="1:23" ht="14.25" customHeight="1" x14ac:dyDescent="0.25">
      <c r="A145" s="25"/>
      <c r="B145" s="25"/>
      <c r="C145" s="25"/>
      <c r="D145" s="25"/>
      <c r="E145" s="25"/>
      <c r="F145" s="25"/>
      <c r="G145" s="25"/>
      <c r="H145" s="25"/>
      <c r="I145" s="25"/>
      <c r="J145" s="25"/>
      <c r="K145" s="25"/>
      <c r="L145" s="25"/>
      <c r="M145" s="25"/>
      <c r="N145" s="25"/>
      <c r="O145" s="25"/>
      <c r="P145" s="25"/>
      <c r="Q145" s="25"/>
      <c r="R145" s="25"/>
      <c r="S145" s="25"/>
      <c r="T145" s="25"/>
      <c r="U145" s="25"/>
      <c r="V145" s="25"/>
      <c r="W145" s="25"/>
    </row>
    <row r="146" spans="1:23" ht="14.25" customHeight="1" x14ac:dyDescent="0.25">
      <c r="A146" s="25"/>
      <c r="B146" s="25"/>
      <c r="C146" s="25"/>
      <c r="D146" s="25"/>
      <c r="E146" s="25"/>
      <c r="F146" s="25"/>
      <c r="G146" s="25"/>
      <c r="H146" s="25"/>
      <c r="I146" s="25"/>
      <c r="J146" s="25"/>
      <c r="K146" s="25"/>
      <c r="L146" s="25"/>
      <c r="M146" s="25"/>
      <c r="N146" s="25"/>
      <c r="O146" s="25"/>
      <c r="P146" s="25"/>
      <c r="Q146" s="25"/>
      <c r="R146" s="25"/>
      <c r="S146" s="25"/>
      <c r="T146" s="25"/>
      <c r="U146" s="25"/>
      <c r="V146" s="25"/>
      <c r="W146" s="25"/>
    </row>
    <row r="147" spans="1:23" ht="14.25" customHeight="1" x14ac:dyDescent="0.25">
      <c r="A147" s="25"/>
      <c r="B147" s="25"/>
      <c r="C147" s="25"/>
      <c r="D147" s="25"/>
      <c r="E147" s="25"/>
      <c r="F147" s="25"/>
      <c r="G147" s="25"/>
      <c r="H147" s="25"/>
      <c r="I147" s="25"/>
      <c r="J147" s="25"/>
      <c r="K147" s="25"/>
      <c r="L147" s="25"/>
      <c r="M147" s="25"/>
      <c r="N147" s="25"/>
      <c r="O147" s="25"/>
      <c r="P147" s="25"/>
      <c r="Q147" s="25"/>
      <c r="R147" s="25"/>
      <c r="S147" s="25"/>
      <c r="T147" s="25"/>
      <c r="U147" s="25"/>
      <c r="V147" s="25"/>
      <c r="W147" s="25"/>
    </row>
    <row r="148" spans="1:23" ht="14.25" customHeight="1" x14ac:dyDescent="0.25">
      <c r="A148" s="25"/>
      <c r="B148" s="25"/>
      <c r="C148" s="25"/>
      <c r="D148" s="25"/>
      <c r="E148" s="25"/>
      <c r="F148" s="25"/>
      <c r="G148" s="25"/>
      <c r="H148" s="25"/>
      <c r="I148" s="25"/>
      <c r="J148" s="25"/>
      <c r="K148" s="25"/>
      <c r="L148" s="25"/>
      <c r="M148" s="25"/>
      <c r="N148" s="25"/>
      <c r="O148" s="25"/>
      <c r="P148" s="25"/>
      <c r="Q148" s="25"/>
      <c r="R148" s="25"/>
      <c r="S148" s="25"/>
      <c r="T148" s="25"/>
      <c r="U148" s="25"/>
      <c r="V148" s="25"/>
      <c r="W148" s="25"/>
    </row>
    <row r="149" spans="1:23" ht="14.25" customHeight="1" x14ac:dyDescent="0.25">
      <c r="A149" s="25"/>
      <c r="B149" s="25"/>
      <c r="C149" s="25"/>
      <c r="D149" s="25"/>
      <c r="E149" s="25"/>
      <c r="F149" s="25"/>
      <c r="G149" s="25"/>
      <c r="H149" s="25"/>
      <c r="I149" s="25"/>
      <c r="J149" s="25"/>
      <c r="K149" s="25"/>
      <c r="L149" s="25"/>
      <c r="M149" s="25"/>
      <c r="N149" s="25"/>
      <c r="O149" s="25"/>
      <c r="P149" s="25"/>
      <c r="Q149" s="25"/>
      <c r="R149" s="25"/>
      <c r="S149" s="25"/>
      <c r="T149" s="25"/>
      <c r="U149" s="25"/>
      <c r="V149" s="25"/>
      <c r="W149" s="25"/>
    </row>
    <row r="150" spans="1:23" ht="14.25" customHeight="1" x14ac:dyDescent="0.25">
      <c r="A150" s="25"/>
      <c r="B150" s="25"/>
      <c r="C150" s="25"/>
      <c r="D150" s="25"/>
      <c r="E150" s="25"/>
      <c r="F150" s="25"/>
      <c r="G150" s="25"/>
      <c r="H150" s="25"/>
      <c r="I150" s="25"/>
      <c r="J150" s="25"/>
      <c r="K150" s="25"/>
      <c r="L150" s="25"/>
      <c r="M150" s="25"/>
      <c r="N150" s="25"/>
      <c r="O150" s="25"/>
      <c r="P150" s="25"/>
      <c r="Q150" s="25"/>
      <c r="R150" s="25"/>
      <c r="S150" s="25"/>
      <c r="T150" s="25"/>
      <c r="U150" s="25"/>
      <c r="V150" s="25"/>
      <c r="W150" s="25"/>
    </row>
    <row r="151" spans="1:23" ht="14.25" customHeight="1" x14ac:dyDescent="0.25">
      <c r="A151" s="25"/>
      <c r="B151" s="25"/>
      <c r="C151" s="25"/>
      <c r="D151" s="25"/>
      <c r="E151" s="25"/>
      <c r="F151" s="25"/>
      <c r="G151" s="25"/>
      <c r="H151" s="25"/>
      <c r="I151" s="25"/>
      <c r="J151" s="25"/>
      <c r="K151" s="25"/>
      <c r="L151" s="25"/>
      <c r="M151" s="25"/>
      <c r="N151" s="25"/>
      <c r="O151" s="25"/>
      <c r="P151" s="25"/>
      <c r="Q151" s="25"/>
      <c r="R151" s="25"/>
      <c r="S151" s="25"/>
      <c r="T151" s="25"/>
      <c r="U151" s="25"/>
      <c r="V151" s="25"/>
      <c r="W151" s="25"/>
    </row>
    <row r="152" spans="1:23" ht="14.25" customHeight="1" x14ac:dyDescent="0.25">
      <c r="A152" s="25"/>
      <c r="B152" s="25"/>
      <c r="C152" s="25"/>
      <c r="D152" s="25"/>
      <c r="E152" s="25"/>
      <c r="F152" s="25"/>
      <c r="G152" s="25"/>
      <c r="H152" s="25"/>
      <c r="I152" s="25"/>
      <c r="J152" s="25"/>
      <c r="K152" s="25"/>
      <c r="L152" s="25"/>
      <c r="M152" s="25"/>
      <c r="N152" s="25"/>
      <c r="O152" s="25"/>
      <c r="P152" s="25"/>
      <c r="Q152" s="25"/>
      <c r="R152" s="25"/>
      <c r="S152" s="25"/>
      <c r="T152" s="25"/>
      <c r="U152" s="25"/>
      <c r="V152" s="25"/>
      <c r="W152" s="25"/>
    </row>
    <row r="153" spans="1:23" ht="14.25" customHeight="1" x14ac:dyDescent="0.25">
      <c r="A153" s="25"/>
      <c r="B153" s="25"/>
      <c r="C153" s="25"/>
      <c r="D153" s="25"/>
      <c r="E153" s="25"/>
      <c r="F153" s="25"/>
      <c r="G153" s="25"/>
      <c r="H153" s="25"/>
      <c r="I153" s="25"/>
      <c r="J153" s="25"/>
      <c r="K153" s="25"/>
      <c r="L153" s="25"/>
      <c r="M153" s="25"/>
      <c r="N153" s="25"/>
      <c r="O153" s="25"/>
      <c r="P153" s="25"/>
      <c r="Q153" s="25"/>
      <c r="R153" s="25"/>
      <c r="S153" s="25"/>
      <c r="T153" s="25"/>
      <c r="U153" s="25"/>
      <c r="V153" s="25"/>
      <c r="W153" s="25"/>
    </row>
    <row r="154" spans="1:23" ht="14.25" customHeight="1" x14ac:dyDescent="0.25">
      <c r="A154" s="25"/>
      <c r="B154" s="25"/>
      <c r="C154" s="25"/>
      <c r="D154" s="25"/>
      <c r="E154" s="25"/>
      <c r="F154" s="25"/>
      <c r="G154" s="25"/>
      <c r="H154" s="25"/>
      <c r="I154" s="25"/>
      <c r="J154" s="25"/>
      <c r="K154" s="25"/>
      <c r="L154" s="25"/>
      <c r="M154" s="25"/>
      <c r="N154" s="25"/>
      <c r="O154" s="25"/>
      <c r="P154" s="25"/>
      <c r="Q154" s="25"/>
      <c r="R154" s="25"/>
      <c r="S154" s="25"/>
      <c r="T154" s="25"/>
      <c r="U154" s="25"/>
      <c r="V154" s="25"/>
      <c r="W154" s="25"/>
    </row>
    <row r="155" spans="1:23" ht="14.25" customHeight="1" x14ac:dyDescent="0.25">
      <c r="A155" s="25"/>
      <c r="B155" s="25"/>
      <c r="C155" s="25"/>
      <c r="D155" s="25"/>
      <c r="E155" s="25"/>
      <c r="F155" s="25"/>
      <c r="G155" s="25"/>
      <c r="H155" s="25"/>
      <c r="I155" s="25"/>
      <c r="J155" s="25"/>
      <c r="K155" s="25"/>
      <c r="L155" s="25"/>
      <c r="M155" s="25"/>
      <c r="N155" s="25"/>
      <c r="O155" s="25"/>
      <c r="P155" s="25"/>
      <c r="Q155" s="25"/>
      <c r="R155" s="25"/>
      <c r="S155" s="25"/>
      <c r="T155" s="25"/>
      <c r="U155" s="25"/>
      <c r="V155" s="25"/>
      <c r="W155" s="25"/>
    </row>
    <row r="156" spans="1:23" ht="14.25" customHeight="1" x14ac:dyDescent="0.25">
      <c r="A156" s="25"/>
      <c r="B156" s="25"/>
      <c r="C156" s="25"/>
      <c r="D156" s="25"/>
      <c r="E156" s="25"/>
      <c r="F156" s="25"/>
      <c r="G156" s="25"/>
      <c r="H156" s="25"/>
      <c r="I156" s="25"/>
      <c r="J156" s="25"/>
      <c r="K156" s="25"/>
      <c r="L156" s="25"/>
      <c r="M156" s="25"/>
      <c r="N156" s="25"/>
      <c r="O156" s="25"/>
      <c r="P156" s="25"/>
      <c r="Q156" s="25"/>
      <c r="R156" s="25"/>
      <c r="S156" s="25"/>
      <c r="T156" s="25"/>
      <c r="U156" s="25"/>
      <c r="V156" s="25"/>
      <c r="W156" s="25"/>
    </row>
    <row r="157" spans="1:23" ht="14.25" customHeight="1" x14ac:dyDescent="0.25">
      <c r="A157" s="25"/>
      <c r="B157" s="25"/>
      <c r="C157" s="25"/>
      <c r="D157" s="25"/>
      <c r="E157" s="25"/>
      <c r="F157" s="25"/>
      <c r="G157" s="25"/>
      <c r="H157" s="25"/>
      <c r="I157" s="25"/>
      <c r="J157" s="25"/>
      <c r="K157" s="25"/>
      <c r="L157" s="25"/>
      <c r="M157" s="25"/>
      <c r="N157" s="25"/>
      <c r="O157" s="25"/>
      <c r="P157" s="25"/>
      <c r="Q157" s="25"/>
      <c r="R157" s="25"/>
      <c r="S157" s="25"/>
      <c r="T157" s="25"/>
      <c r="U157" s="25"/>
      <c r="V157" s="25"/>
      <c r="W157" s="25"/>
    </row>
    <row r="158" spans="1:23" ht="14.25" customHeight="1" x14ac:dyDescent="0.25">
      <c r="A158" s="25"/>
      <c r="B158" s="25"/>
      <c r="C158" s="25"/>
      <c r="D158" s="25"/>
      <c r="E158" s="25"/>
      <c r="F158" s="25"/>
      <c r="G158" s="25"/>
      <c r="H158" s="25"/>
      <c r="I158" s="25"/>
      <c r="J158" s="25"/>
      <c r="K158" s="25"/>
      <c r="L158" s="25"/>
      <c r="M158" s="25"/>
      <c r="N158" s="25"/>
      <c r="O158" s="25"/>
      <c r="P158" s="25"/>
      <c r="Q158" s="25"/>
      <c r="R158" s="25"/>
      <c r="S158" s="25"/>
      <c r="T158" s="25"/>
      <c r="U158" s="25"/>
      <c r="V158" s="25"/>
      <c r="W158" s="25"/>
    </row>
    <row r="159" spans="1:23" ht="14.25" customHeight="1" x14ac:dyDescent="0.25">
      <c r="A159" s="25"/>
      <c r="B159" s="25"/>
      <c r="C159" s="25"/>
      <c r="D159" s="25"/>
      <c r="E159" s="25"/>
      <c r="F159" s="25"/>
      <c r="G159" s="25"/>
      <c r="H159" s="25"/>
      <c r="I159" s="25"/>
      <c r="J159" s="25"/>
      <c r="K159" s="25"/>
      <c r="L159" s="25"/>
      <c r="M159" s="25"/>
      <c r="N159" s="25"/>
      <c r="O159" s="25"/>
      <c r="P159" s="25"/>
      <c r="Q159" s="25"/>
      <c r="R159" s="25"/>
      <c r="S159" s="25"/>
      <c r="T159" s="25"/>
      <c r="U159" s="25"/>
      <c r="V159" s="25"/>
      <c r="W159" s="25"/>
    </row>
    <row r="160" spans="1:23" ht="14.25" customHeight="1" x14ac:dyDescent="0.25">
      <c r="A160" s="25"/>
      <c r="B160" s="25"/>
      <c r="C160" s="25"/>
      <c r="D160" s="25"/>
      <c r="E160" s="25"/>
      <c r="F160" s="25"/>
      <c r="G160" s="25"/>
      <c r="H160" s="25"/>
      <c r="I160" s="25"/>
      <c r="J160" s="25"/>
      <c r="K160" s="25"/>
      <c r="L160" s="25"/>
      <c r="M160" s="25"/>
      <c r="N160" s="25"/>
      <c r="O160" s="25"/>
      <c r="P160" s="25"/>
      <c r="Q160" s="25"/>
      <c r="R160" s="25"/>
      <c r="S160" s="25"/>
      <c r="T160" s="25"/>
      <c r="U160" s="25"/>
      <c r="V160" s="25"/>
      <c r="W160" s="25"/>
    </row>
    <row r="161" spans="1:23" ht="14.25" customHeight="1" x14ac:dyDescent="0.25">
      <c r="A161" s="25"/>
      <c r="B161" s="25"/>
      <c r="C161" s="25"/>
      <c r="D161" s="25"/>
      <c r="E161" s="25"/>
      <c r="F161" s="25"/>
      <c r="G161" s="25"/>
      <c r="H161" s="25"/>
      <c r="I161" s="25"/>
      <c r="J161" s="25"/>
      <c r="K161" s="25"/>
      <c r="L161" s="25"/>
      <c r="M161" s="25"/>
      <c r="N161" s="25"/>
      <c r="O161" s="25"/>
      <c r="P161" s="25"/>
      <c r="Q161" s="25"/>
      <c r="R161" s="25"/>
      <c r="S161" s="25"/>
      <c r="T161" s="25"/>
      <c r="U161" s="25"/>
      <c r="V161" s="25"/>
      <c r="W161" s="25"/>
    </row>
    <row r="162" spans="1:23" ht="14.25" customHeight="1" x14ac:dyDescent="0.25">
      <c r="A162" s="25"/>
      <c r="B162" s="25"/>
      <c r="C162" s="25"/>
      <c r="D162" s="25"/>
      <c r="E162" s="25"/>
      <c r="F162" s="25"/>
      <c r="G162" s="25"/>
      <c r="H162" s="25"/>
      <c r="I162" s="25"/>
      <c r="J162" s="25"/>
      <c r="K162" s="25"/>
      <c r="L162" s="25"/>
      <c r="M162" s="25"/>
      <c r="N162" s="25"/>
      <c r="O162" s="25"/>
      <c r="P162" s="25"/>
      <c r="Q162" s="25"/>
      <c r="R162" s="25"/>
      <c r="S162" s="25"/>
      <c r="T162" s="25"/>
      <c r="U162" s="25"/>
      <c r="V162" s="25"/>
      <c r="W162" s="25"/>
    </row>
    <row r="163" spans="1:23" ht="14.25" customHeight="1" x14ac:dyDescent="0.25">
      <c r="A163" s="25"/>
      <c r="B163" s="25"/>
      <c r="C163" s="25"/>
      <c r="D163" s="25"/>
      <c r="E163" s="25"/>
      <c r="F163" s="25"/>
      <c r="G163" s="25"/>
      <c r="H163" s="25"/>
      <c r="I163" s="25"/>
      <c r="J163" s="25"/>
      <c r="K163" s="25"/>
      <c r="L163" s="25"/>
      <c r="M163" s="25"/>
      <c r="N163" s="25"/>
      <c r="O163" s="25"/>
      <c r="P163" s="25"/>
      <c r="Q163" s="25"/>
      <c r="R163" s="25"/>
      <c r="S163" s="25"/>
      <c r="T163" s="25"/>
      <c r="U163" s="25"/>
      <c r="V163" s="25"/>
      <c r="W163" s="25"/>
    </row>
    <row r="164" spans="1:23" ht="14.25" customHeight="1" x14ac:dyDescent="0.25">
      <c r="A164" s="25"/>
      <c r="B164" s="25"/>
      <c r="C164" s="25"/>
      <c r="D164" s="25"/>
      <c r="E164" s="25"/>
      <c r="F164" s="25"/>
      <c r="G164" s="25"/>
      <c r="H164" s="25"/>
      <c r="I164" s="25"/>
      <c r="J164" s="25"/>
      <c r="K164" s="25"/>
      <c r="L164" s="25"/>
      <c r="M164" s="25"/>
      <c r="N164" s="25"/>
      <c r="O164" s="25"/>
      <c r="P164" s="25"/>
      <c r="Q164" s="25"/>
      <c r="R164" s="25"/>
      <c r="S164" s="25"/>
      <c r="T164" s="25"/>
      <c r="U164" s="25"/>
      <c r="V164" s="25"/>
      <c r="W164" s="25"/>
    </row>
    <row r="165" spans="1:23" ht="14.25" customHeight="1" x14ac:dyDescent="0.25">
      <c r="A165" s="25"/>
      <c r="B165" s="25"/>
      <c r="C165" s="25"/>
      <c r="D165" s="25"/>
      <c r="E165" s="25"/>
      <c r="F165" s="25"/>
      <c r="G165" s="25"/>
      <c r="H165" s="25"/>
      <c r="I165" s="25"/>
      <c r="J165" s="25"/>
      <c r="K165" s="25"/>
      <c r="L165" s="25"/>
      <c r="M165" s="25"/>
      <c r="N165" s="25"/>
      <c r="O165" s="25"/>
      <c r="P165" s="25"/>
      <c r="Q165" s="25"/>
      <c r="R165" s="25"/>
      <c r="S165" s="25"/>
      <c r="T165" s="25"/>
      <c r="U165" s="25"/>
      <c r="V165" s="25"/>
      <c r="W165" s="25"/>
    </row>
    <row r="166" spans="1:23" ht="14.25" customHeight="1" x14ac:dyDescent="0.25">
      <c r="A166" s="25"/>
      <c r="B166" s="25"/>
      <c r="C166" s="25"/>
      <c r="D166" s="25"/>
      <c r="E166" s="25"/>
      <c r="F166" s="25"/>
      <c r="G166" s="25"/>
      <c r="H166" s="25"/>
      <c r="I166" s="25"/>
      <c r="J166" s="25"/>
      <c r="K166" s="25"/>
      <c r="L166" s="25"/>
      <c r="M166" s="25"/>
      <c r="N166" s="25"/>
      <c r="O166" s="25"/>
      <c r="P166" s="25"/>
      <c r="Q166" s="25"/>
      <c r="R166" s="25"/>
      <c r="S166" s="25"/>
      <c r="T166" s="25"/>
      <c r="U166" s="25"/>
      <c r="V166" s="25"/>
      <c r="W166" s="25"/>
    </row>
    <row r="167" spans="1:23" ht="14.25" customHeight="1" x14ac:dyDescent="0.25">
      <c r="A167" s="25"/>
      <c r="B167" s="25"/>
      <c r="C167" s="25"/>
      <c r="D167" s="25"/>
      <c r="E167" s="25"/>
      <c r="F167" s="25"/>
      <c r="G167" s="25"/>
      <c r="H167" s="25"/>
      <c r="I167" s="25"/>
      <c r="J167" s="25"/>
      <c r="K167" s="25"/>
      <c r="L167" s="25"/>
      <c r="M167" s="25"/>
      <c r="N167" s="25"/>
      <c r="O167" s="25"/>
      <c r="P167" s="25"/>
      <c r="Q167" s="25"/>
      <c r="R167" s="25"/>
      <c r="S167" s="25"/>
      <c r="T167" s="25"/>
      <c r="U167" s="25"/>
      <c r="V167" s="25"/>
      <c r="W167" s="25"/>
    </row>
    <row r="168" spans="1:23" ht="14.25" customHeight="1" x14ac:dyDescent="0.25">
      <c r="A168" s="25"/>
      <c r="B168" s="25"/>
      <c r="C168" s="25"/>
      <c r="D168" s="25"/>
      <c r="E168" s="25"/>
      <c r="F168" s="25"/>
      <c r="G168" s="25"/>
      <c r="H168" s="25"/>
      <c r="I168" s="25"/>
      <c r="J168" s="25"/>
      <c r="K168" s="25"/>
      <c r="L168" s="25"/>
      <c r="M168" s="25"/>
      <c r="N168" s="25"/>
      <c r="O168" s="25"/>
      <c r="P168" s="25"/>
      <c r="Q168" s="25"/>
      <c r="R168" s="25"/>
      <c r="S168" s="25"/>
      <c r="T168" s="25"/>
      <c r="U168" s="25"/>
      <c r="V168" s="25"/>
      <c r="W168" s="25"/>
    </row>
    <row r="169" spans="1:23" ht="14.25" customHeight="1" x14ac:dyDescent="0.25">
      <c r="A169" s="25"/>
      <c r="B169" s="25"/>
      <c r="C169" s="25"/>
      <c r="D169" s="25"/>
      <c r="E169" s="25"/>
      <c r="F169" s="25"/>
      <c r="G169" s="25"/>
      <c r="H169" s="25"/>
      <c r="I169" s="25"/>
      <c r="J169" s="25"/>
      <c r="K169" s="25"/>
      <c r="L169" s="25"/>
      <c r="M169" s="25"/>
      <c r="N169" s="25"/>
      <c r="O169" s="25"/>
      <c r="P169" s="25"/>
      <c r="Q169" s="25"/>
      <c r="R169" s="25"/>
      <c r="S169" s="25"/>
      <c r="T169" s="25"/>
      <c r="U169" s="25"/>
      <c r="V169" s="25"/>
      <c r="W169" s="25"/>
    </row>
    <row r="170" spans="1:23" ht="14.25" customHeight="1" x14ac:dyDescent="0.25">
      <c r="A170" s="25"/>
      <c r="B170" s="25"/>
      <c r="C170" s="25"/>
      <c r="D170" s="25"/>
      <c r="E170" s="25"/>
      <c r="F170" s="25"/>
      <c r="G170" s="25"/>
      <c r="H170" s="25"/>
      <c r="I170" s="25"/>
      <c r="J170" s="25"/>
      <c r="K170" s="25"/>
      <c r="L170" s="25"/>
      <c r="M170" s="25"/>
      <c r="N170" s="25"/>
      <c r="O170" s="25"/>
      <c r="P170" s="25"/>
      <c r="Q170" s="25"/>
      <c r="R170" s="25"/>
      <c r="S170" s="25"/>
      <c r="T170" s="25"/>
      <c r="U170" s="25"/>
      <c r="V170" s="25"/>
      <c r="W170" s="25"/>
    </row>
    <row r="171" spans="1:23" ht="14.25" customHeight="1" x14ac:dyDescent="0.25">
      <c r="A171" s="25"/>
      <c r="B171" s="25"/>
      <c r="C171" s="25"/>
      <c r="D171" s="25"/>
      <c r="E171" s="25"/>
      <c r="F171" s="25"/>
      <c r="G171" s="25"/>
      <c r="H171" s="25"/>
      <c r="I171" s="25"/>
      <c r="J171" s="25"/>
      <c r="K171" s="25"/>
      <c r="L171" s="25"/>
      <c r="M171" s="25"/>
      <c r="N171" s="25"/>
      <c r="O171" s="25"/>
      <c r="P171" s="25"/>
      <c r="Q171" s="25"/>
      <c r="R171" s="25"/>
      <c r="S171" s="25"/>
      <c r="T171" s="25"/>
      <c r="U171" s="25"/>
      <c r="V171" s="25"/>
      <c r="W171" s="25"/>
    </row>
    <row r="172" spans="1:23" ht="14.25" customHeight="1" x14ac:dyDescent="0.25">
      <c r="A172" s="25"/>
      <c r="B172" s="25"/>
      <c r="C172" s="25"/>
      <c r="D172" s="25"/>
      <c r="E172" s="25"/>
      <c r="F172" s="25"/>
      <c r="G172" s="25"/>
      <c r="H172" s="25"/>
      <c r="I172" s="25"/>
      <c r="J172" s="25"/>
      <c r="K172" s="25"/>
      <c r="L172" s="25"/>
      <c r="M172" s="25"/>
      <c r="N172" s="25"/>
      <c r="O172" s="25"/>
      <c r="P172" s="25"/>
      <c r="Q172" s="25"/>
      <c r="R172" s="25"/>
      <c r="S172" s="25"/>
      <c r="T172" s="25"/>
      <c r="U172" s="25"/>
      <c r="V172" s="25"/>
      <c r="W172" s="25"/>
    </row>
    <row r="173" spans="1:23" ht="14.25" customHeight="1" x14ac:dyDescent="0.25">
      <c r="A173" s="25"/>
      <c r="B173" s="25"/>
      <c r="C173" s="25"/>
      <c r="D173" s="25"/>
      <c r="E173" s="25"/>
      <c r="F173" s="25"/>
      <c r="G173" s="25"/>
      <c r="H173" s="25"/>
      <c r="I173" s="25"/>
      <c r="J173" s="25"/>
      <c r="K173" s="25"/>
      <c r="L173" s="25"/>
      <c r="M173" s="25"/>
      <c r="N173" s="25"/>
      <c r="O173" s="25"/>
      <c r="P173" s="25"/>
      <c r="Q173" s="25"/>
      <c r="R173" s="25"/>
      <c r="S173" s="25"/>
      <c r="T173" s="25"/>
      <c r="U173" s="25"/>
      <c r="V173" s="25"/>
      <c r="W173" s="25"/>
    </row>
    <row r="174" spans="1:23" ht="14.25" customHeight="1" x14ac:dyDescent="0.25">
      <c r="A174" s="25"/>
      <c r="B174" s="25"/>
      <c r="C174" s="25"/>
      <c r="D174" s="25"/>
      <c r="E174" s="25"/>
      <c r="F174" s="25"/>
      <c r="G174" s="25"/>
      <c r="H174" s="25"/>
      <c r="I174" s="25"/>
      <c r="J174" s="25"/>
      <c r="K174" s="25"/>
      <c r="L174" s="25"/>
      <c r="M174" s="25"/>
      <c r="N174" s="25"/>
      <c r="O174" s="25"/>
      <c r="P174" s="25"/>
      <c r="Q174" s="25"/>
      <c r="R174" s="25"/>
      <c r="S174" s="25"/>
      <c r="T174" s="25"/>
      <c r="U174" s="25"/>
      <c r="V174" s="25"/>
      <c r="W174" s="25"/>
    </row>
    <row r="175" spans="1:23" ht="14.25" customHeight="1" x14ac:dyDescent="0.25">
      <c r="A175" s="25"/>
      <c r="B175" s="25"/>
      <c r="C175" s="25"/>
      <c r="D175" s="25"/>
      <c r="E175" s="25"/>
      <c r="F175" s="25"/>
      <c r="G175" s="25"/>
      <c r="H175" s="25"/>
      <c r="I175" s="25"/>
      <c r="J175" s="25"/>
      <c r="K175" s="25"/>
      <c r="L175" s="25"/>
      <c r="M175" s="25"/>
      <c r="N175" s="25"/>
      <c r="O175" s="25"/>
      <c r="P175" s="25"/>
      <c r="Q175" s="25"/>
      <c r="R175" s="25"/>
      <c r="S175" s="25"/>
      <c r="T175" s="25"/>
      <c r="U175" s="25"/>
      <c r="V175" s="25"/>
      <c r="W175" s="25"/>
    </row>
    <row r="176" spans="1:23" ht="14.25" customHeight="1" x14ac:dyDescent="0.25">
      <c r="A176" s="25"/>
      <c r="B176" s="25"/>
      <c r="C176" s="25"/>
      <c r="D176" s="25"/>
      <c r="E176" s="25"/>
      <c r="F176" s="25"/>
      <c r="G176" s="25"/>
      <c r="H176" s="25"/>
      <c r="I176" s="25"/>
      <c r="J176" s="25"/>
      <c r="K176" s="25"/>
      <c r="L176" s="25"/>
      <c r="M176" s="25"/>
      <c r="N176" s="25"/>
      <c r="O176" s="25"/>
      <c r="P176" s="25"/>
      <c r="Q176" s="25"/>
      <c r="R176" s="25"/>
      <c r="S176" s="25"/>
      <c r="T176" s="25"/>
      <c r="U176" s="25"/>
      <c r="V176" s="25"/>
      <c r="W176" s="25"/>
    </row>
    <row r="177" spans="1:23" ht="14.25" customHeight="1" x14ac:dyDescent="0.25">
      <c r="A177" s="25"/>
      <c r="B177" s="25"/>
      <c r="C177" s="25"/>
      <c r="D177" s="25"/>
      <c r="E177" s="25"/>
      <c r="F177" s="25"/>
      <c r="G177" s="25"/>
      <c r="H177" s="25"/>
      <c r="I177" s="25"/>
      <c r="J177" s="25"/>
      <c r="K177" s="25"/>
      <c r="L177" s="25"/>
      <c r="M177" s="25"/>
      <c r="N177" s="25"/>
      <c r="O177" s="25"/>
      <c r="P177" s="25"/>
      <c r="Q177" s="25"/>
      <c r="R177" s="25"/>
      <c r="S177" s="25"/>
      <c r="T177" s="25"/>
      <c r="U177" s="25"/>
      <c r="V177" s="25"/>
      <c r="W177" s="25"/>
    </row>
    <row r="178" spans="1:23" ht="14.25" customHeight="1" x14ac:dyDescent="0.25">
      <c r="A178" s="25"/>
      <c r="B178" s="25"/>
      <c r="C178" s="25"/>
      <c r="D178" s="25"/>
      <c r="E178" s="25"/>
      <c r="F178" s="25"/>
      <c r="G178" s="25"/>
      <c r="H178" s="25"/>
      <c r="I178" s="25"/>
      <c r="J178" s="25"/>
      <c r="K178" s="25"/>
      <c r="L178" s="25"/>
      <c r="M178" s="25"/>
      <c r="N178" s="25"/>
      <c r="O178" s="25"/>
      <c r="P178" s="25"/>
      <c r="Q178" s="25"/>
      <c r="R178" s="25"/>
      <c r="S178" s="25"/>
      <c r="T178" s="25"/>
      <c r="U178" s="25"/>
      <c r="V178" s="25"/>
      <c r="W178" s="25"/>
    </row>
    <row r="179" spans="1:23" ht="14.25" customHeight="1" x14ac:dyDescent="0.25">
      <c r="A179" s="25"/>
      <c r="B179" s="25"/>
      <c r="C179" s="25"/>
      <c r="D179" s="25"/>
      <c r="E179" s="25"/>
      <c r="F179" s="25"/>
      <c r="G179" s="25"/>
      <c r="H179" s="25"/>
      <c r="I179" s="25"/>
      <c r="J179" s="25"/>
      <c r="K179" s="25"/>
      <c r="L179" s="25"/>
      <c r="M179" s="25"/>
      <c r="N179" s="25"/>
      <c r="O179" s="25"/>
      <c r="P179" s="25"/>
      <c r="Q179" s="25"/>
      <c r="R179" s="25"/>
      <c r="S179" s="25"/>
      <c r="T179" s="25"/>
      <c r="U179" s="25"/>
      <c r="V179" s="25"/>
      <c r="W179" s="25"/>
    </row>
    <row r="180" spans="1:23" ht="14.25" customHeight="1" x14ac:dyDescent="0.25">
      <c r="A180" s="25"/>
      <c r="B180" s="25"/>
      <c r="C180" s="25"/>
      <c r="D180" s="25"/>
      <c r="E180" s="25"/>
      <c r="F180" s="25"/>
      <c r="G180" s="25"/>
      <c r="H180" s="25"/>
      <c r="I180" s="25"/>
      <c r="J180" s="25"/>
      <c r="K180" s="25"/>
      <c r="L180" s="25"/>
      <c r="M180" s="25"/>
      <c r="N180" s="25"/>
      <c r="O180" s="25"/>
      <c r="P180" s="25"/>
      <c r="Q180" s="25"/>
      <c r="R180" s="25"/>
      <c r="S180" s="25"/>
      <c r="T180" s="25"/>
      <c r="U180" s="25"/>
      <c r="V180" s="25"/>
      <c r="W180" s="25"/>
    </row>
    <row r="181" spans="1:23" ht="14.25" customHeight="1" x14ac:dyDescent="0.25">
      <c r="A181" s="25"/>
      <c r="B181" s="25"/>
      <c r="C181" s="25"/>
      <c r="D181" s="25"/>
      <c r="E181" s="25"/>
      <c r="F181" s="25"/>
      <c r="G181" s="25"/>
      <c r="H181" s="25"/>
      <c r="I181" s="25"/>
      <c r="J181" s="25"/>
      <c r="K181" s="25"/>
      <c r="L181" s="25"/>
      <c r="M181" s="25"/>
      <c r="N181" s="25"/>
      <c r="O181" s="25"/>
      <c r="P181" s="25"/>
      <c r="Q181" s="25"/>
      <c r="R181" s="25"/>
      <c r="S181" s="25"/>
      <c r="T181" s="25"/>
      <c r="U181" s="25"/>
      <c r="V181" s="25"/>
      <c r="W181" s="25"/>
    </row>
    <row r="182" spans="1:23" ht="14.25" customHeight="1" x14ac:dyDescent="0.25">
      <c r="A182" s="25"/>
      <c r="B182" s="25"/>
      <c r="C182" s="25"/>
      <c r="D182" s="25"/>
      <c r="E182" s="25"/>
      <c r="F182" s="25"/>
      <c r="G182" s="25"/>
      <c r="H182" s="25"/>
      <c r="I182" s="25"/>
      <c r="J182" s="25"/>
      <c r="K182" s="25"/>
      <c r="L182" s="25"/>
      <c r="M182" s="25"/>
      <c r="N182" s="25"/>
      <c r="O182" s="25"/>
      <c r="P182" s="25"/>
      <c r="Q182" s="25"/>
      <c r="R182" s="25"/>
      <c r="S182" s="25"/>
      <c r="T182" s="25"/>
      <c r="U182" s="25"/>
      <c r="V182" s="25"/>
      <c r="W182" s="25"/>
    </row>
    <row r="183" spans="1:23" ht="14.25" customHeight="1" x14ac:dyDescent="0.25">
      <c r="A183" s="25"/>
      <c r="B183" s="25"/>
      <c r="C183" s="25"/>
      <c r="D183" s="25"/>
      <c r="E183" s="25"/>
      <c r="F183" s="25"/>
      <c r="G183" s="25"/>
      <c r="H183" s="25"/>
      <c r="I183" s="25"/>
      <c r="J183" s="25"/>
      <c r="K183" s="25"/>
      <c r="L183" s="25"/>
      <c r="M183" s="25"/>
      <c r="N183" s="25"/>
      <c r="O183" s="25"/>
      <c r="P183" s="25"/>
      <c r="Q183" s="25"/>
      <c r="R183" s="25"/>
      <c r="S183" s="25"/>
      <c r="T183" s="25"/>
      <c r="U183" s="25"/>
      <c r="V183" s="25"/>
      <c r="W183" s="25"/>
    </row>
    <row r="184" spans="1:23" ht="14.25" customHeight="1" x14ac:dyDescent="0.25">
      <c r="A184" s="25"/>
      <c r="B184" s="25"/>
      <c r="C184" s="25"/>
      <c r="D184" s="25"/>
      <c r="E184" s="25"/>
      <c r="F184" s="25"/>
      <c r="G184" s="25"/>
      <c r="H184" s="25"/>
      <c r="I184" s="25"/>
      <c r="J184" s="25"/>
      <c r="K184" s="25"/>
      <c r="L184" s="25"/>
      <c r="M184" s="25"/>
      <c r="N184" s="25"/>
      <c r="O184" s="25"/>
      <c r="P184" s="25"/>
      <c r="Q184" s="25"/>
      <c r="R184" s="25"/>
      <c r="S184" s="25"/>
      <c r="T184" s="25"/>
      <c r="U184" s="25"/>
      <c r="V184" s="25"/>
      <c r="W184" s="25"/>
    </row>
    <row r="185" spans="1:23" ht="14.25" customHeight="1" x14ac:dyDescent="0.25">
      <c r="A185" s="25"/>
      <c r="B185" s="25"/>
      <c r="C185" s="25"/>
      <c r="D185" s="25"/>
      <c r="E185" s="25"/>
      <c r="F185" s="25"/>
      <c r="G185" s="25"/>
      <c r="H185" s="25"/>
      <c r="I185" s="25"/>
      <c r="J185" s="25"/>
      <c r="K185" s="25"/>
      <c r="L185" s="25"/>
      <c r="M185" s="25"/>
      <c r="N185" s="25"/>
      <c r="O185" s="25"/>
      <c r="P185" s="25"/>
      <c r="Q185" s="25"/>
      <c r="R185" s="25"/>
      <c r="S185" s="25"/>
      <c r="T185" s="25"/>
      <c r="U185" s="25"/>
      <c r="V185" s="25"/>
      <c r="W185" s="25"/>
    </row>
    <row r="186" spans="1:23" ht="14.25" customHeight="1" x14ac:dyDescent="0.25">
      <c r="A186" s="25"/>
      <c r="B186" s="25"/>
      <c r="C186" s="25"/>
      <c r="D186" s="25"/>
      <c r="E186" s="25"/>
      <c r="F186" s="25"/>
      <c r="G186" s="25"/>
      <c r="H186" s="25"/>
      <c r="I186" s="25"/>
      <c r="J186" s="25"/>
      <c r="K186" s="25"/>
      <c r="L186" s="25"/>
      <c r="M186" s="25"/>
      <c r="N186" s="25"/>
      <c r="O186" s="25"/>
      <c r="P186" s="25"/>
      <c r="Q186" s="25"/>
      <c r="R186" s="25"/>
      <c r="S186" s="25"/>
      <c r="T186" s="25"/>
      <c r="U186" s="25"/>
      <c r="V186" s="25"/>
      <c r="W186" s="25"/>
    </row>
    <row r="187" spans="1:23" ht="14.25" customHeight="1" x14ac:dyDescent="0.25">
      <c r="A187" s="25"/>
      <c r="B187" s="25"/>
      <c r="C187" s="25"/>
      <c r="D187" s="25"/>
      <c r="E187" s="25"/>
      <c r="F187" s="25"/>
      <c r="G187" s="25"/>
      <c r="H187" s="25"/>
      <c r="I187" s="25"/>
      <c r="J187" s="25"/>
      <c r="K187" s="25"/>
      <c r="L187" s="25"/>
      <c r="M187" s="25"/>
      <c r="N187" s="25"/>
      <c r="O187" s="25"/>
      <c r="P187" s="25"/>
      <c r="Q187" s="25"/>
      <c r="R187" s="25"/>
      <c r="S187" s="25"/>
      <c r="T187" s="25"/>
      <c r="U187" s="25"/>
      <c r="V187" s="25"/>
      <c r="W187" s="25"/>
    </row>
    <row r="188" spans="1:23" ht="14.25" customHeight="1" x14ac:dyDescent="0.25">
      <c r="A188" s="25"/>
      <c r="B188" s="25"/>
      <c r="C188" s="25"/>
      <c r="D188" s="25"/>
      <c r="E188" s="25"/>
      <c r="F188" s="25"/>
      <c r="G188" s="25"/>
      <c r="H188" s="25"/>
      <c r="I188" s="25"/>
      <c r="J188" s="25"/>
      <c r="K188" s="25"/>
      <c r="L188" s="25"/>
      <c r="M188" s="25"/>
      <c r="N188" s="25"/>
      <c r="O188" s="25"/>
      <c r="P188" s="25"/>
      <c r="Q188" s="25"/>
      <c r="R188" s="25"/>
      <c r="S188" s="25"/>
      <c r="T188" s="25"/>
      <c r="U188" s="25"/>
      <c r="V188" s="25"/>
      <c r="W188" s="25"/>
    </row>
    <row r="189" spans="1:23" ht="14.25" customHeight="1" x14ac:dyDescent="0.25">
      <c r="A189" s="25"/>
      <c r="B189" s="25"/>
      <c r="C189" s="25"/>
      <c r="D189" s="25"/>
      <c r="E189" s="25"/>
      <c r="F189" s="25"/>
      <c r="G189" s="25"/>
      <c r="H189" s="25"/>
      <c r="I189" s="25"/>
      <c r="J189" s="25"/>
      <c r="K189" s="25"/>
      <c r="L189" s="25"/>
      <c r="M189" s="25"/>
      <c r="N189" s="25"/>
      <c r="O189" s="25"/>
      <c r="P189" s="25"/>
      <c r="Q189" s="25"/>
      <c r="R189" s="25"/>
      <c r="S189" s="25"/>
      <c r="T189" s="25"/>
      <c r="U189" s="25"/>
      <c r="V189" s="25"/>
      <c r="W189" s="25"/>
    </row>
    <row r="190" spans="1:23" ht="14.25" customHeight="1" x14ac:dyDescent="0.25">
      <c r="A190" s="25"/>
      <c r="B190" s="25"/>
      <c r="C190" s="25"/>
      <c r="D190" s="25"/>
      <c r="E190" s="25"/>
      <c r="F190" s="25"/>
      <c r="G190" s="25"/>
      <c r="H190" s="25"/>
      <c r="I190" s="25"/>
      <c r="J190" s="25"/>
      <c r="K190" s="25"/>
      <c r="L190" s="25"/>
      <c r="M190" s="25"/>
      <c r="N190" s="25"/>
      <c r="O190" s="25"/>
      <c r="P190" s="25"/>
      <c r="Q190" s="25"/>
      <c r="R190" s="25"/>
      <c r="S190" s="25"/>
      <c r="T190" s="25"/>
      <c r="U190" s="25"/>
      <c r="V190" s="25"/>
      <c r="W190" s="25"/>
    </row>
    <row r="191" spans="1:23" ht="14.25" customHeight="1" x14ac:dyDescent="0.25">
      <c r="A191" s="25"/>
      <c r="B191" s="25"/>
      <c r="C191" s="25"/>
      <c r="D191" s="25"/>
      <c r="E191" s="25"/>
      <c r="F191" s="25"/>
      <c r="G191" s="25"/>
      <c r="H191" s="25"/>
      <c r="I191" s="25"/>
      <c r="J191" s="25"/>
      <c r="K191" s="25"/>
      <c r="L191" s="25"/>
      <c r="M191" s="25"/>
      <c r="N191" s="25"/>
      <c r="O191" s="25"/>
      <c r="P191" s="25"/>
      <c r="Q191" s="25"/>
      <c r="R191" s="25"/>
      <c r="S191" s="25"/>
      <c r="T191" s="25"/>
      <c r="U191" s="25"/>
      <c r="V191" s="25"/>
      <c r="W191" s="25"/>
    </row>
    <row r="192" spans="1:23" ht="14.25" customHeight="1" x14ac:dyDescent="0.25">
      <c r="A192" s="25"/>
      <c r="B192" s="25"/>
      <c r="C192" s="25"/>
      <c r="D192" s="25"/>
      <c r="E192" s="25"/>
      <c r="F192" s="25"/>
      <c r="G192" s="25"/>
      <c r="H192" s="25"/>
      <c r="I192" s="25"/>
      <c r="J192" s="25"/>
      <c r="K192" s="25"/>
      <c r="L192" s="25"/>
      <c r="M192" s="25"/>
      <c r="N192" s="25"/>
      <c r="O192" s="25"/>
      <c r="P192" s="25"/>
      <c r="Q192" s="25"/>
      <c r="R192" s="25"/>
      <c r="S192" s="25"/>
      <c r="T192" s="25"/>
      <c r="U192" s="25"/>
      <c r="V192" s="25"/>
      <c r="W192" s="25"/>
    </row>
    <row r="193" spans="1:23" ht="14.25" customHeight="1" x14ac:dyDescent="0.25">
      <c r="A193" s="25"/>
      <c r="B193" s="25"/>
      <c r="C193" s="25"/>
      <c r="D193" s="25"/>
      <c r="E193" s="25"/>
      <c r="F193" s="25"/>
      <c r="G193" s="25"/>
      <c r="H193" s="25"/>
      <c r="I193" s="25"/>
      <c r="J193" s="25"/>
      <c r="K193" s="25"/>
      <c r="L193" s="25"/>
      <c r="M193" s="25"/>
      <c r="N193" s="25"/>
      <c r="O193" s="25"/>
      <c r="P193" s="25"/>
      <c r="Q193" s="25"/>
      <c r="R193" s="25"/>
      <c r="S193" s="25"/>
      <c r="T193" s="25"/>
      <c r="U193" s="25"/>
      <c r="V193" s="25"/>
      <c r="W193" s="25"/>
    </row>
    <row r="194" spans="1:23" ht="14.25" customHeight="1" x14ac:dyDescent="0.25">
      <c r="A194" s="25"/>
      <c r="B194" s="25"/>
      <c r="C194" s="25"/>
      <c r="D194" s="25"/>
      <c r="E194" s="25"/>
      <c r="F194" s="25"/>
      <c r="G194" s="25"/>
      <c r="H194" s="25"/>
      <c r="I194" s="25"/>
      <c r="J194" s="25"/>
      <c r="K194" s="25"/>
      <c r="L194" s="25"/>
      <c r="M194" s="25"/>
      <c r="N194" s="25"/>
      <c r="O194" s="25"/>
      <c r="P194" s="25"/>
      <c r="Q194" s="25"/>
      <c r="R194" s="25"/>
      <c r="S194" s="25"/>
      <c r="T194" s="25"/>
      <c r="U194" s="25"/>
      <c r="V194" s="25"/>
      <c r="W194" s="25"/>
    </row>
    <row r="195" spans="1:23" ht="14.25" customHeight="1" x14ac:dyDescent="0.25">
      <c r="A195" s="25"/>
      <c r="B195" s="25"/>
      <c r="C195" s="25"/>
      <c r="D195" s="25"/>
      <c r="E195" s="25"/>
      <c r="F195" s="25"/>
      <c r="G195" s="25"/>
      <c r="H195" s="25"/>
      <c r="I195" s="25"/>
      <c r="J195" s="25"/>
      <c r="K195" s="25"/>
      <c r="L195" s="25"/>
      <c r="M195" s="25"/>
      <c r="N195" s="25"/>
      <c r="O195" s="25"/>
      <c r="P195" s="25"/>
      <c r="Q195" s="25"/>
      <c r="R195" s="25"/>
      <c r="S195" s="25"/>
      <c r="T195" s="25"/>
      <c r="U195" s="25"/>
      <c r="V195" s="25"/>
      <c r="W195" s="25"/>
    </row>
    <row r="196" spans="1:23" ht="14.25" customHeight="1" x14ac:dyDescent="0.25">
      <c r="A196" s="25"/>
      <c r="B196" s="25"/>
      <c r="C196" s="25"/>
      <c r="D196" s="25"/>
      <c r="E196" s="25"/>
      <c r="F196" s="25"/>
      <c r="G196" s="25"/>
      <c r="H196" s="25"/>
      <c r="I196" s="25"/>
      <c r="J196" s="25"/>
      <c r="K196" s="25"/>
      <c r="L196" s="25"/>
      <c r="M196" s="25"/>
      <c r="N196" s="25"/>
      <c r="O196" s="25"/>
      <c r="P196" s="25"/>
      <c r="Q196" s="25"/>
      <c r="R196" s="25"/>
      <c r="S196" s="25"/>
      <c r="T196" s="25"/>
      <c r="U196" s="25"/>
      <c r="V196" s="25"/>
      <c r="W196" s="25"/>
    </row>
    <row r="197" spans="1:23" ht="14.25" customHeight="1" x14ac:dyDescent="0.25">
      <c r="A197" s="25"/>
      <c r="B197" s="25"/>
      <c r="C197" s="25"/>
      <c r="D197" s="25"/>
      <c r="E197" s="25"/>
      <c r="F197" s="25"/>
      <c r="G197" s="25"/>
      <c r="H197" s="25"/>
      <c r="I197" s="25"/>
      <c r="J197" s="25"/>
      <c r="K197" s="25"/>
      <c r="L197" s="25"/>
      <c r="M197" s="25"/>
      <c r="N197" s="25"/>
      <c r="O197" s="25"/>
      <c r="P197" s="25"/>
      <c r="Q197" s="25"/>
      <c r="R197" s="25"/>
      <c r="S197" s="25"/>
      <c r="T197" s="25"/>
      <c r="U197" s="25"/>
      <c r="V197" s="25"/>
      <c r="W197" s="25"/>
    </row>
    <row r="198" spans="1:23" ht="14.25" customHeight="1" x14ac:dyDescent="0.25">
      <c r="A198" s="25"/>
      <c r="B198" s="25"/>
      <c r="C198" s="25"/>
      <c r="D198" s="25"/>
      <c r="E198" s="25"/>
      <c r="F198" s="25"/>
      <c r="G198" s="25"/>
      <c r="H198" s="25"/>
      <c r="I198" s="25"/>
      <c r="J198" s="25"/>
      <c r="K198" s="25"/>
      <c r="L198" s="25"/>
      <c r="M198" s="25"/>
      <c r="N198" s="25"/>
      <c r="O198" s="25"/>
      <c r="P198" s="25"/>
      <c r="Q198" s="25"/>
      <c r="R198" s="25"/>
      <c r="S198" s="25"/>
      <c r="T198" s="25"/>
      <c r="U198" s="25"/>
      <c r="V198" s="25"/>
      <c r="W198" s="25"/>
    </row>
    <row r="199" spans="1:23" ht="14.25" customHeight="1" x14ac:dyDescent="0.25">
      <c r="A199" s="25"/>
      <c r="B199" s="25"/>
      <c r="C199" s="25"/>
      <c r="D199" s="25"/>
      <c r="E199" s="25"/>
      <c r="F199" s="25"/>
      <c r="G199" s="25"/>
      <c r="H199" s="25"/>
      <c r="I199" s="25"/>
      <c r="J199" s="25"/>
      <c r="K199" s="25"/>
      <c r="L199" s="25"/>
      <c r="M199" s="25"/>
      <c r="N199" s="25"/>
      <c r="O199" s="25"/>
      <c r="P199" s="25"/>
      <c r="Q199" s="25"/>
      <c r="R199" s="25"/>
      <c r="S199" s="25"/>
      <c r="T199" s="25"/>
      <c r="U199" s="25"/>
      <c r="V199" s="25"/>
      <c r="W199" s="25"/>
    </row>
    <row r="200" spans="1:23" ht="14.25" customHeight="1" x14ac:dyDescent="0.25">
      <c r="A200" s="25"/>
      <c r="B200" s="25"/>
      <c r="C200" s="25"/>
      <c r="D200" s="25"/>
      <c r="E200" s="25"/>
      <c r="F200" s="25"/>
      <c r="G200" s="25"/>
      <c r="H200" s="25"/>
      <c r="I200" s="25"/>
      <c r="J200" s="25"/>
      <c r="K200" s="25"/>
      <c r="L200" s="25"/>
      <c r="M200" s="25"/>
      <c r="N200" s="25"/>
      <c r="O200" s="25"/>
      <c r="P200" s="25"/>
      <c r="Q200" s="25"/>
      <c r="R200" s="25"/>
      <c r="S200" s="25"/>
      <c r="T200" s="25"/>
      <c r="U200" s="25"/>
      <c r="V200" s="25"/>
      <c r="W200" s="25"/>
    </row>
    <row r="201" spans="1:23" ht="14.25" customHeight="1" x14ac:dyDescent="0.25">
      <c r="A201" s="25"/>
      <c r="B201" s="25"/>
      <c r="C201" s="25"/>
      <c r="D201" s="25"/>
      <c r="E201" s="25"/>
      <c r="F201" s="25"/>
      <c r="G201" s="25"/>
      <c r="H201" s="25"/>
      <c r="I201" s="25"/>
      <c r="J201" s="25"/>
      <c r="K201" s="25"/>
      <c r="L201" s="25"/>
      <c r="M201" s="25"/>
      <c r="N201" s="25"/>
      <c r="O201" s="25"/>
      <c r="P201" s="25"/>
      <c r="Q201" s="25"/>
      <c r="R201" s="25"/>
      <c r="S201" s="25"/>
      <c r="T201" s="25"/>
      <c r="U201" s="25"/>
      <c r="V201" s="25"/>
      <c r="W201" s="25"/>
    </row>
    <row r="202" spans="1:23" ht="14.25" customHeight="1" x14ac:dyDescent="0.25">
      <c r="A202" s="25"/>
      <c r="B202" s="25"/>
      <c r="C202" s="25"/>
      <c r="D202" s="25"/>
      <c r="E202" s="25"/>
      <c r="F202" s="25"/>
      <c r="G202" s="25"/>
      <c r="H202" s="25"/>
      <c r="I202" s="25"/>
      <c r="J202" s="25"/>
      <c r="K202" s="25"/>
      <c r="L202" s="25"/>
      <c r="M202" s="25"/>
      <c r="N202" s="25"/>
      <c r="O202" s="25"/>
      <c r="P202" s="25"/>
      <c r="Q202" s="25"/>
      <c r="R202" s="25"/>
      <c r="S202" s="25"/>
      <c r="T202" s="25"/>
      <c r="U202" s="25"/>
      <c r="V202" s="25"/>
      <c r="W202" s="25"/>
    </row>
    <row r="203" spans="1:23" ht="14.25" customHeight="1" x14ac:dyDescent="0.25">
      <c r="A203" s="25"/>
      <c r="B203" s="25"/>
      <c r="C203" s="25"/>
      <c r="D203" s="25"/>
      <c r="E203" s="25"/>
      <c r="F203" s="25"/>
      <c r="G203" s="25"/>
      <c r="H203" s="25"/>
      <c r="I203" s="25"/>
      <c r="J203" s="25"/>
      <c r="K203" s="25"/>
      <c r="L203" s="25"/>
      <c r="M203" s="25"/>
      <c r="N203" s="25"/>
      <c r="O203" s="25"/>
      <c r="P203" s="25"/>
      <c r="Q203" s="25"/>
      <c r="R203" s="25"/>
      <c r="S203" s="25"/>
      <c r="T203" s="25"/>
      <c r="U203" s="25"/>
      <c r="V203" s="25"/>
      <c r="W203" s="25"/>
    </row>
    <row r="204" spans="1:23" ht="14.25" customHeight="1" x14ac:dyDescent="0.25">
      <c r="A204" s="25"/>
      <c r="B204" s="25"/>
      <c r="C204" s="25"/>
      <c r="D204" s="25"/>
      <c r="E204" s="25"/>
      <c r="F204" s="25"/>
      <c r="G204" s="25"/>
      <c r="H204" s="25"/>
      <c r="I204" s="25"/>
      <c r="J204" s="25"/>
      <c r="K204" s="25"/>
      <c r="L204" s="25"/>
      <c r="M204" s="25"/>
      <c r="N204" s="25"/>
      <c r="O204" s="25"/>
      <c r="P204" s="25"/>
      <c r="Q204" s="25"/>
      <c r="R204" s="25"/>
      <c r="S204" s="25"/>
      <c r="T204" s="25"/>
      <c r="U204" s="25"/>
      <c r="V204" s="25"/>
      <c r="W204" s="25"/>
    </row>
    <row r="205" spans="1:23" ht="14.25" customHeight="1" x14ac:dyDescent="0.25">
      <c r="A205" s="25"/>
      <c r="B205" s="25"/>
      <c r="C205" s="25"/>
      <c r="D205" s="25"/>
      <c r="E205" s="25"/>
      <c r="F205" s="25"/>
      <c r="G205" s="25"/>
      <c r="H205" s="25"/>
      <c r="I205" s="25"/>
      <c r="J205" s="25"/>
      <c r="K205" s="25"/>
      <c r="L205" s="25"/>
      <c r="M205" s="25"/>
      <c r="N205" s="25"/>
      <c r="O205" s="25"/>
      <c r="P205" s="25"/>
      <c r="Q205" s="25"/>
      <c r="R205" s="25"/>
      <c r="S205" s="25"/>
      <c r="T205" s="25"/>
      <c r="U205" s="25"/>
      <c r="V205" s="25"/>
      <c r="W205" s="25"/>
    </row>
    <row r="206" spans="1:23" ht="14.25" customHeight="1" x14ac:dyDescent="0.25">
      <c r="A206" s="25"/>
      <c r="B206" s="25"/>
      <c r="C206" s="25"/>
      <c r="D206" s="25"/>
      <c r="E206" s="25"/>
      <c r="F206" s="25"/>
      <c r="G206" s="25"/>
      <c r="H206" s="25"/>
      <c r="I206" s="25"/>
      <c r="J206" s="25"/>
      <c r="K206" s="25"/>
      <c r="L206" s="25"/>
      <c r="M206" s="25"/>
      <c r="N206" s="25"/>
      <c r="O206" s="25"/>
      <c r="P206" s="25"/>
      <c r="Q206" s="25"/>
      <c r="R206" s="25"/>
      <c r="S206" s="25"/>
      <c r="T206" s="25"/>
      <c r="U206" s="25"/>
      <c r="V206" s="25"/>
      <c r="W206" s="25"/>
    </row>
    <row r="207" spans="1:23" ht="14.25" customHeight="1" x14ac:dyDescent="0.25">
      <c r="A207" s="25"/>
      <c r="B207" s="25"/>
      <c r="C207" s="25"/>
      <c r="D207" s="25"/>
      <c r="E207" s="25"/>
      <c r="F207" s="25"/>
      <c r="G207" s="25"/>
      <c r="H207" s="25"/>
      <c r="I207" s="25"/>
      <c r="J207" s="25"/>
      <c r="K207" s="25"/>
      <c r="L207" s="25"/>
      <c r="M207" s="25"/>
      <c r="N207" s="25"/>
      <c r="O207" s="25"/>
      <c r="P207" s="25"/>
      <c r="Q207" s="25"/>
      <c r="R207" s="25"/>
      <c r="S207" s="25"/>
      <c r="T207" s="25"/>
      <c r="U207" s="25"/>
      <c r="V207" s="25"/>
      <c r="W207" s="25"/>
    </row>
    <row r="208" spans="1:23" ht="14.25" customHeight="1" x14ac:dyDescent="0.25">
      <c r="A208" s="25"/>
      <c r="B208" s="25"/>
      <c r="C208" s="25"/>
      <c r="D208" s="25"/>
      <c r="E208" s="25"/>
      <c r="F208" s="25"/>
      <c r="G208" s="25"/>
      <c r="H208" s="25"/>
      <c r="I208" s="25"/>
      <c r="J208" s="25"/>
      <c r="K208" s="25"/>
      <c r="L208" s="25"/>
      <c r="M208" s="25"/>
      <c r="N208" s="25"/>
      <c r="O208" s="25"/>
      <c r="P208" s="25"/>
      <c r="Q208" s="25"/>
      <c r="R208" s="25"/>
      <c r="S208" s="25"/>
      <c r="T208" s="25"/>
      <c r="U208" s="25"/>
      <c r="V208" s="25"/>
      <c r="W208" s="25"/>
    </row>
    <row r="209" spans="1:23" ht="14.25" customHeight="1" x14ac:dyDescent="0.25">
      <c r="A209" s="25"/>
      <c r="B209" s="25"/>
      <c r="C209" s="25"/>
      <c r="D209" s="25"/>
      <c r="E209" s="25"/>
      <c r="F209" s="25"/>
      <c r="G209" s="25"/>
      <c r="H209" s="25"/>
      <c r="I209" s="25"/>
      <c r="J209" s="25"/>
      <c r="K209" s="25"/>
      <c r="L209" s="25"/>
      <c r="M209" s="25"/>
      <c r="N209" s="25"/>
      <c r="O209" s="25"/>
      <c r="P209" s="25"/>
      <c r="Q209" s="25"/>
      <c r="R209" s="25"/>
      <c r="S209" s="25"/>
      <c r="T209" s="25"/>
      <c r="U209" s="25"/>
      <c r="V209" s="25"/>
      <c r="W209" s="25"/>
    </row>
    <row r="210" spans="1:23" ht="14.25" customHeight="1" x14ac:dyDescent="0.25">
      <c r="A210" s="25"/>
      <c r="B210" s="25"/>
      <c r="C210" s="25"/>
      <c r="D210" s="25"/>
      <c r="E210" s="25"/>
      <c r="F210" s="25"/>
      <c r="G210" s="25"/>
      <c r="H210" s="25"/>
      <c r="I210" s="25"/>
      <c r="J210" s="25"/>
      <c r="K210" s="25"/>
      <c r="L210" s="25"/>
      <c r="M210" s="25"/>
      <c r="N210" s="25"/>
      <c r="O210" s="25"/>
      <c r="P210" s="25"/>
      <c r="Q210" s="25"/>
      <c r="R210" s="25"/>
      <c r="S210" s="25"/>
      <c r="T210" s="25"/>
      <c r="U210" s="25"/>
      <c r="V210" s="25"/>
      <c r="W210" s="25"/>
    </row>
    <row r="211" spans="1:23" ht="14.25" customHeight="1" x14ac:dyDescent="0.25">
      <c r="A211" s="25"/>
      <c r="B211" s="25"/>
      <c r="C211" s="25"/>
      <c r="D211" s="25"/>
      <c r="E211" s="25"/>
      <c r="F211" s="25"/>
      <c r="G211" s="25"/>
      <c r="H211" s="25"/>
      <c r="I211" s="25"/>
      <c r="J211" s="25"/>
      <c r="K211" s="25"/>
      <c r="L211" s="25"/>
      <c r="M211" s="25"/>
      <c r="N211" s="25"/>
      <c r="O211" s="25"/>
      <c r="P211" s="25"/>
      <c r="Q211" s="25"/>
      <c r="R211" s="25"/>
      <c r="S211" s="25"/>
      <c r="T211" s="25"/>
      <c r="U211" s="25"/>
      <c r="V211" s="25"/>
      <c r="W211" s="25"/>
    </row>
    <row r="212" spans="1:23" ht="14.25" customHeight="1" x14ac:dyDescent="0.25">
      <c r="A212" s="25"/>
      <c r="B212" s="25"/>
      <c r="C212" s="25"/>
      <c r="D212" s="25"/>
      <c r="E212" s="25"/>
      <c r="F212" s="25"/>
      <c r="G212" s="25"/>
      <c r="H212" s="25"/>
      <c r="I212" s="25"/>
      <c r="J212" s="25"/>
      <c r="K212" s="25"/>
      <c r="L212" s="25"/>
      <c r="M212" s="25"/>
      <c r="N212" s="25"/>
      <c r="O212" s="25"/>
      <c r="P212" s="25"/>
      <c r="Q212" s="25"/>
      <c r="R212" s="25"/>
      <c r="S212" s="25"/>
      <c r="T212" s="25"/>
      <c r="U212" s="25"/>
      <c r="V212" s="25"/>
      <c r="W212" s="25"/>
    </row>
    <row r="213" spans="1:23" ht="14.25" customHeight="1" x14ac:dyDescent="0.25">
      <c r="A213" s="25"/>
      <c r="B213" s="25"/>
      <c r="C213" s="25"/>
      <c r="D213" s="25"/>
      <c r="E213" s="25"/>
      <c r="F213" s="25"/>
      <c r="G213" s="25"/>
      <c r="H213" s="25"/>
      <c r="I213" s="25"/>
      <c r="J213" s="25"/>
      <c r="K213" s="25"/>
      <c r="L213" s="25"/>
      <c r="M213" s="25"/>
      <c r="N213" s="25"/>
      <c r="O213" s="25"/>
      <c r="P213" s="25"/>
      <c r="Q213" s="25"/>
      <c r="R213" s="25"/>
      <c r="S213" s="25"/>
      <c r="T213" s="25"/>
      <c r="U213" s="25"/>
      <c r="V213" s="25"/>
      <c r="W213" s="25"/>
    </row>
    <row r="214" spans="1:23" ht="14.25" customHeight="1" x14ac:dyDescent="0.25">
      <c r="A214" s="25"/>
      <c r="B214" s="25"/>
      <c r="C214" s="25"/>
      <c r="D214" s="25"/>
      <c r="E214" s="25"/>
      <c r="F214" s="25"/>
      <c r="G214" s="25"/>
      <c r="H214" s="25"/>
      <c r="I214" s="25"/>
      <c r="J214" s="25"/>
      <c r="K214" s="25"/>
      <c r="L214" s="25"/>
      <c r="M214" s="25"/>
      <c r="N214" s="25"/>
      <c r="O214" s="25"/>
      <c r="P214" s="25"/>
      <c r="Q214" s="25"/>
      <c r="R214" s="25"/>
      <c r="S214" s="25"/>
      <c r="T214" s="25"/>
      <c r="U214" s="25"/>
      <c r="V214" s="25"/>
      <c r="W214" s="25"/>
    </row>
    <row r="215" spans="1:23" ht="14.25" customHeight="1" x14ac:dyDescent="0.25">
      <c r="A215" s="25"/>
      <c r="B215" s="25"/>
      <c r="C215" s="25"/>
      <c r="D215" s="25"/>
      <c r="E215" s="25"/>
      <c r="F215" s="25"/>
      <c r="G215" s="25"/>
      <c r="H215" s="25"/>
      <c r="I215" s="25"/>
      <c r="J215" s="25"/>
      <c r="K215" s="25"/>
      <c r="L215" s="25"/>
      <c r="M215" s="25"/>
      <c r="N215" s="25"/>
      <c r="O215" s="25"/>
      <c r="P215" s="25"/>
      <c r="Q215" s="25"/>
      <c r="R215" s="25"/>
      <c r="S215" s="25"/>
      <c r="T215" s="25"/>
      <c r="U215" s="25"/>
      <c r="V215" s="25"/>
      <c r="W215" s="25"/>
    </row>
    <row r="216" spans="1:23" ht="14.25" customHeight="1" x14ac:dyDescent="0.25">
      <c r="A216" s="25"/>
      <c r="B216" s="25"/>
      <c r="C216" s="25"/>
      <c r="D216" s="25"/>
      <c r="E216" s="25"/>
      <c r="F216" s="25"/>
      <c r="G216" s="25"/>
      <c r="H216" s="25"/>
      <c r="I216" s="25"/>
      <c r="J216" s="25"/>
      <c r="K216" s="25"/>
      <c r="L216" s="25"/>
      <c r="M216" s="25"/>
      <c r="N216" s="25"/>
      <c r="O216" s="25"/>
      <c r="P216" s="25"/>
      <c r="Q216" s="25"/>
      <c r="R216" s="25"/>
      <c r="S216" s="25"/>
      <c r="T216" s="25"/>
      <c r="U216" s="25"/>
      <c r="V216" s="25"/>
      <c r="W216" s="25"/>
    </row>
    <row r="217" spans="1:23" ht="14.25" customHeight="1" x14ac:dyDescent="0.25">
      <c r="A217" s="25"/>
      <c r="B217" s="25"/>
      <c r="C217" s="25"/>
      <c r="D217" s="25"/>
      <c r="E217" s="25"/>
      <c r="F217" s="25"/>
      <c r="G217" s="25"/>
      <c r="H217" s="25"/>
      <c r="I217" s="25"/>
      <c r="J217" s="25"/>
      <c r="K217" s="25"/>
      <c r="L217" s="25"/>
      <c r="M217" s="25"/>
      <c r="N217" s="25"/>
      <c r="O217" s="25"/>
      <c r="P217" s="25"/>
      <c r="Q217" s="25"/>
      <c r="R217" s="25"/>
      <c r="S217" s="25"/>
      <c r="T217" s="25"/>
      <c r="U217" s="25"/>
      <c r="V217" s="25"/>
      <c r="W217" s="25"/>
    </row>
    <row r="218" spans="1:23" ht="14.25" customHeight="1" x14ac:dyDescent="0.25">
      <c r="A218" s="25"/>
      <c r="B218" s="25"/>
      <c r="C218" s="25"/>
      <c r="D218" s="25"/>
      <c r="E218" s="25"/>
      <c r="F218" s="25"/>
      <c r="G218" s="25"/>
      <c r="H218" s="25"/>
      <c r="I218" s="25"/>
      <c r="J218" s="25"/>
      <c r="K218" s="25"/>
      <c r="L218" s="25"/>
      <c r="M218" s="25"/>
      <c r="N218" s="25"/>
      <c r="O218" s="25"/>
      <c r="P218" s="25"/>
      <c r="Q218" s="25"/>
      <c r="R218" s="25"/>
      <c r="S218" s="25"/>
      <c r="T218" s="25"/>
      <c r="U218" s="25"/>
      <c r="V218" s="25"/>
      <c r="W218" s="25"/>
    </row>
    <row r="219" spans="1:23" ht="14.25" customHeight="1" x14ac:dyDescent="0.25">
      <c r="A219" s="25"/>
      <c r="B219" s="25"/>
      <c r="C219" s="25"/>
      <c r="D219" s="25"/>
      <c r="E219" s="25"/>
      <c r="F219" s="25"/>
      <c r="G219" s="25"/>
      <c r="H219" s="25"/>
      <c r="I219" s="25"/>
      <c r="J219" s="25"/>
      <c r="K219" s="25"/>
      <c r="L219" s="25"/>
      <c r="M219" s="25"/>
      <c r="N219" s="25"/>
      <c r="O219" s="25"/>
      <c r="P219" s="25"/>
      <c r="Q219" s="25"/>
      <c r="R219" s="25"/>
      <c r="S219" s="25"/>
      <c r="T219" s="25"/>
      <c r="U219" s="25"/>
      <c r="V219" s="25"/>
      <c r="W219" s="25"/>
    </row>
    <row r="220" spans="1:23" ht="14.25" customHeight="1" x14ac:dyDescent="0.25">
      <c r="A220" s="25"/>
      <c r="B220" s="25"/>
      <c r="C220" s="25"/>
      <c r="D220" s="25"/>
      <c r="E220" s="25"/>
      <c r="F220" s="25"/>
      <c r="G220" s="25"/>
      <c r="H220" s="25"/>
      <c r="I220" s="25"/>
      <c r="J220" s="25"/>
      <c r="K220" s="25"/>
      <c r="L220" s="25"/>
      <c r="M220" s="25"/>
      <c r="N220" s="25"/>
      <c r="O220" s="25"/>
      <c r="P220" s="25"/>
      <c r="Q220" s="25"/>
      <c r="R220" s="25"/>
      <c r="S220" s="25"/>
      <c r="T220" s="25"/>
      <c r="U220" s="25"/>
      <c r="V220" s="25"/>
      <c r="W220" s="25"/>
    </row>
    <row r="221" spans="1:23" ht="14.25" customHeight="1" x14ac:dyDescent="0.25">
      <c r="A221" s="25"/>
      <c r="B221" s="25"/>
      <c r="C221" s="25"/>
      <c r="D221" s="25"/>
      <c r="E221" s="25"/>
      <c r="F221" s="25"/>
      <c r="G221" s="25"/>
      <c r="H221" s="25"/>
      <c r="I221" s="25"/>
      <c r="J221" s="25"/>
      <c r="K221" s="25"/>
      <c r="L221" s="25"/>
      <c r="M221" s="25"/>
      <c r="N221" s="25"/>
      <c r="O221" s="25"/>
      <c r="P221" s="25"/>
      <c r="Q221" s="25"/>
      <c r="R221" s="25"/>
      <c r="S221" s="25"/>
      <c r="T221" s="25"/>
      <c r="U221" s="25"/>
      <c r="V221" s="25"/>
      <c r="W221" s="25"/>
    </row>
    <row r="222" spans="1:23" ht="14.25" customHeight="1" x14ac:dyDescent="0.25">
      <c r="A222" s="25"/>
      <c r="B222" s="25"/>
      <c r="C222" s="25"/>
      <c r="D222" s="25"/>
      <c r="E222" s="25"/>
      <c r="F222" s="25"/>
      <c r="G222" s="25"/>
      <c r="H222" s="25"/>
      <c r="I222" s="25"/>
      <c r="J222" s="25"/>
      <c r="K222" s="25"/>
      <c r="L222" s="25"/>
      <c r="M222" s="25"/>
      <c r="N222" s="25"/>
      <c r="O222" s="25"/>
      <c r="P222" s="25"/>
      <c r="Q222" s="25"/>
      <c r="R222" s="25"/>
      <c r="S222" s="25"/>
      <c r="T222" s="25"/>
      <c r="U222" s="25"/>
      <c r="V222" s="25"/>
      <c r="W222" s="25"/>
    </row>
    <row r="223" spans="1:23" ht="14.25" customHeight="1" x14ac:dyDescent="0.25">
      <c r="A223" s="25"/>
      <c r="B223" s="25"/>
      <c r="C223" s="25"/>
      <c r="D223" s="25"/>
      <c r="E223" s="25"/>
      <c r="F223" s="25"/>
      <c r="G223" s="25"/>
      <c r="H223" s="25"/>
      <c r="I223" s="25"/>
      <c r="J223" s="25"/>
      <c r="K223" s="25"/>
      <c r="L223" s="25"/>
      <c r="M223" s="25"/>
      <c r="N223" s="25"/>
      <c r="O223" s="25"/>
      <c r="P223" s="25"/>
      <c r="Q223" s="25"/>
      <c r="R223" s="25"/>
      <c r="S223" s="25"/>
      <c r="T223" s="25"/>
      <c r="U223" s="25"/>
      <c r="V223" s="25"/>
      <c r="W223" s="25"/>
    </row>
    <row r="224" spans="1:23" ht="14.25" customHeight="1" x14ac:dyDescent="0.25">
      <c r="A224" s="25"/>
      <c r="B224" s="25"/>
      <c r="C224" s="25"/>
      <c r="D224" s="25"/>
      <c r="E224" s="25"/>
      <c r="F224" s="25"/>
      <c r="G224" s="25"/>
      <c r="H224" s="25"/>
      <c r="I224" s="25"/>
      <c r="J224" s="25"/>
      <c r="K224" s="25"/>
      <c r="L224" s="25"/>
      <c r="M224" s="25"/>
      <c r="N224" s="25"/>
      <c r="O224" s="25"/>
      <c r="P224" s="25"/>
      <c r="Q224" s="25"/>
      <c r="R224" s="25"/>
      <c r="S224" s="25"/>
      <c r="T224" s="25"/>
      <c r="U224" s="25"/>
      <c r="V224" s="25"/>
      <c r="W224" s="25"/>
    </row>
    <row r="225" spans="1:23" ht="14.25" customHeight="1" x14ac:dyDescent="0.25">
      <c r="A225" s="25"/>
      <c r="B225" s="25"/>
      <c r="C225" s="25"/>
      <c r="D225" s="25"/>
      <c r="E225" s="25"/>
      <c r="F225" s="25"/>
      <c r="G225" s="25"/>
      <c r="H225" s="25"/>
      <c r="I225" s="25"/>
      <c r="J225" s="25"/>
      <c r="K225" s="25"/>
      <c r="L225" s="25"/>
      <c r="M225" s="25"/>
      <c r="N225" s="25"/>
      <c r="O225" s="25"/>
      <c r="P225" s="25"/>
      <c r="Q225" s="25"/>
      <c r="R225" s="25"/>
      <c r="S225" s="25"/>
      <c r="T225" s="25"/>
      <c r="U225" s="25"/>
      <c r="V225" s="25"/>
      <c r="W225" s="25"/>
    </row>
    <row r="226" spans="1:23" ht="14.25" customHeight="1" x14ac:dyDescent="0.25">
      <c r="A226" s="25"/>
      <c r="B226" s="25"/>
      <c r="C226" s="25"/>
      <c r="D226" s="25"/>
      <c r="E226" s="25"/>
      <c r="F226" s="25"/>
      <c r="G226" s="25"/>
      <c r="H226" s="25"/>
      <c r="I226" s="25"/>
      <c r="J226" s="25"/>
      <c r="K226" s="25"/>
      <c r="L226" s="25"/>
      <c r="M226" s="25"/>
      <c r="N226" s="25"/>
      <c r="O226" s="25"/>
      <c r="P226" s="25"/>
      <c r="Q226" s="25"/>
      <c r="R226" s="25"/>
      <c r="S226" s="25"/>
      <c r="T226" s="25"/>
      <c r="U226" s="25"/>
      <c r="V226" s="25"/>
      <c r="W226" s="25"/>
    </row>
    <row r="227" spans="1:23" ht="14.25" customHeight="1" x14ac:dyDescent="0.25">
      <c r="A227" s="25"/>
      <c r="B227" s="25"/>
      <c r="C227" s="25"/>
      <c r="D227" s="25"/>
      <c r="E227" s="25"/>
      <c r="F227" s="25"/>
      <c r="G227" s="25"/>
      <c r="H227" s="25"/>
      <c r="I227" s="25"/>
      <c r="J227" s="25"/>
      <c r="K227" s="25"/>
      <c r="L227" s="25"/>
      <c r="M227" s="25"/>
      <c r="N227" s="25"/>
      <c r="O227" s="25"/>
      <c r="P227" s="25"/>
      <c r="Q227" s="25"/>
      <c r="R227" s="25"/>
      <c r="S227" s="25"/>
      <c r="T227" s="25"/>
      <c r="U227" s="25"/>
      <c r="V227" s="25"/>
      <c r="W227" s="25"/>
    </row>
    <row r="228" spans="1:23" ht="14.25" customHeight="1" x14ac:dyDescent="0.25">
      <c r="A228" s="25"/>
      <c r="B228" s="25"/>
      <c r="C228" s="25"/>
      <c r="D228" s="25"/>
      <c r="E228" s="25"/>
      <c r="F228" s="25"/>
      <c r="G228" s="25"/>
      <c r="H228" s="25"/>
      <c r="I228" s="25"/>
      <c r="J228" s="25"/>
      <c r="K228" s="25"/>
      <c r="L228" s="25"/>
      <c r="M228" s="25"/>
      <c r="N228" s="25"/>
      <c r="O228" s="25"/>
      <c r="P228" s="25"/>
      <c r="Q228" s="25"/>
      <c r="R228" s="25"/>
      <c r="S228" s="25"/>
      <c r="T228" s="25"/>
      <c r="U228" s="25"/>
      <c r="V228" s="25"/>
      <c r="W228" s="25"/>
    </row>
    <row r="229" spans="1:23" ht="14.25" customHeight="1" x14ac:dyDescent="0.25">
      <c r="A229" s="25"/>
      <c r="B229" s="25"/>
      <c r="C229" s="25"/>
      <c r="D229" s="25"/>
      <c r="E229" s="25"/>
      <c r="F229" s="25"/>
      <c r="G229" s="25"/>
      <c r="H229" s="25"/>
      <c r="I229" s="25"/>
      <c r="J229" s="25"/>
      <c r="K229" s="25"/>
      <c r="L229" s="25"/>
      <c r="M229" s="25"/>
      <c r="N229" s="25"/>
      <c r="O229" s="25"/>
      <c r="P229" s="25"/>
      <c r="Q229" s="25"/>
      <c r="R229" s="25"/>
      <c r="S229" s="25"/>
      <c r="T229" s="25"/>
      <c r="U229" s="25"/>
      <c r="V229" s="25"/>
      <c r="W229" s="25"/>
    </row>
    <row r="230" spans="1:23" ht="14.25" customHeight="1" x14ac:dyDescent="0.25">
      <c r="A230" s="25"/>
      <c r="B230" s="25"/>
      <c r="C230" s="25"/>
      <c r="D230" s="25"/>
      <c r="E230" s="25"/>
      <c r="F230" s="25"/>
      <c r="G230" s="25"/>
      <c r="H230" s="25"/>
      <c r="I230" s="25"/>
      <c r="J230" s="25"/>
      <c r="K230" s="25"/>
      <c r="L230" s="25"/>
      <c r="M230" s="25"/>
      <c r="N230" s="25"/>
      <c r="O230" s="25"/>
      <c r="P230" s="25"/>
      <c r="Q230" s="25"/>
      <c r="R230" s="25"/>
      <c r="S230" s="25"/>
      <c r="T230" s="25"/>
      <c r="U230" s="25"/>
      <c r="V230" s="25"/>
      <c r="W230" s="25"/>
    </row>
    <row r="231" spans="1:23" ht="14.25" customHeight="1" x14ac:dyDescent="0.25">
      <c r="A231" s="25"/>
      <c r="B231" s="25"/>
      <c r="C231" s="25"/>
      <c r="D231" s="25"/>
      <c r="E231" s="25"/>
      <c r="F231" s="25"/>
      <c r="G231" s="25"/>
      <c r="H231" s="25"/>
      <c r="I231" s="25"/>
      <c r="J231" s="25"/>
      <c r="K231" s="25"/>
      <c r="L231" s="25"/>
      <c r="M231" s="25"/>
      <c r="N231" s="25"/>
      <c r="O231" s="25"/>
      <c r="P231" s="25"/>
      <c r="Q231" s="25"/>
      <c r="R231" s="25"/>
      <c r="S231" s="25"/>
      <c r="T231" s="25"/>
      <c r="U231" s="25"/>
      <c r="V231" s="25"/>
      <c r="W231" s="25"/>
    </row>
    <row r="232" spans="1:23" ht="14.25" customHeight="1" x14ac:dyDescent="0.25">
      <c r="A232" s="25"/>
      <c r="B232" s="25"/>
      <c r="C232" s="25"/>
      <c r="D232" s="25"/>
      <c r="E232" s="25"/>
      <c r="F232" s="25"/>
      <c r="G232" s="25"/>
      <c r="H232" s="25"/>
      <c r="I232" s="25"/>
      <c r="J232" s="25"/>
      <c r="K232" s="25"/>
      <c r="L232" s="25"/>
      <c r="M232" s="25"/>
      <c r="N232" s="25"/>
      <c r="O232" s="25"/>
      <c r="P232" s="25"/>
      <c r="Q232" s="25"/>
      <c r="R232" s="25"/>
      <c r="S232" s="25"/>
      <c r="T232" s="25"/>
      <c r="U232" s="25"/>
      <c r="V232" s="25"/>
      <c r="W232" s="25"/>
    </row>
    <row r="233" spans="1:23" ht="14.25" customHeight="1" x14ac:dyDescent="0.25">
      <c r="A233" s="25"/>
      <c r="B233" s="25"/>
      <c r="C233" s="25"/>
      <c r="D233" s="25"/>
      <c r="E233" s="25"/>
      <c r="F233" s="25"/>
      <c r="G233" s="25"/>
      <c r="H233" s="25"/>
      <c r="I233" s="25"/>
      <c r="J233" s="25"/>
      <c r="K233" s="25"/>
      <c r="L233" s="25"/>
      <c r="M233" s="25"/>
      <c r="N233" s="25"/>
      <c r="O233" s="25"/>
      <c r="P233" s="25"/>
      <c r="Q233" s="25"/>
      <c r="R233" s="25"/>
      <c r="S233" s="25"/>
      <c r="T233" s="25"/>
      <c r="U233" s="25"/>
      <c r="V233" s="25"/>
      <c r="W233" s="25"/>
    </row>
    <row r="234" spans="1:23" ht="14.25" customHeight="1" x14ac:dyDescent="0.25">
      <c r="A234" s="25"/>
      <c r="B234" s="25"/>
      <c r="C234" s="25"/>
      <c r="D234" s="25"/>
      <c r="E234" s="25"/>
      <c r="F234" s="25"/>
      <c r="G234" s="25"/>
      <c r="H234" s="25"/>
      <c r="I234" s="25"/>
      <c r="J234" s="25"/>
      <c r="K234" s="25"/>
      <c r="L234" s="25"/>
      <c r="M234" s="25"/>
      <c r="N234" s="25"/>
      <c r="O234" s="25"/>
      <c r="P234" s="25"/>
      <c r="Q234" s="25"/>
      <c r="R234" s="25"/>
      <c r="S234" s="25"/>
      <c r="T234" s="25"/>
      <c r="U234" s="25"/>
      <c r="V234" s="25"/>
      <c r="W234" s="25"/>
    </row>
    <row r="235" spans="1:23" ht="14.25" customHeight="1" x14ac:dyDescent="0.25">
      <c r="A235" s="25"/>
      <c r="B235" s="25"/>
      <c r="C235" s="25"/>
      <c r="D235" s="25"/>
      <c r="E235" s="25"/>
      <c r="F235" s="25"/>
      <c r="G235" s="25"/>
      <c r="H235" s="25"/>
      <c r="I235" s="25"/>
      <c r="J235" s="25"/>
      <c r="K235" s="25"/>
      <c r="L235" s="25"/>
      <c r="M235" s="25"/>
      <c r="N235" s="25"/>
      <c r="O235" s="25"/>
      <c r="P235" s="25"/>
      <c r="Q235" s="25"/>
      <c r="R235" s="25"/>
      <c r="S235" s="25"/>
      <c r="T235" s="25"/>
      <c r="U235" s="25"/>
      <c r="V235" s="25"/>
      <c r="W235" s="25"/>
    </row>
    <row r="236" spans="1:23" ht="14.25" customHeight="1" x14ac:dyDescent="0.25">
      <c r="A236" s="25"/>
      <c r="B236" s="25"/>
      <c r="C236" s="25"/>
      <c r="D236" s="25"/>
      <c r="E236" s="25"/>
      <c r="F236" s="25"/>
      <c r="G236" s="25"/>
      <c r="H236" s="25"/>
      <c r="I236" s="25"/>
      <c r="J236" s="25"/>
      <c r="K236" s="25"/>
      <c r="L236" s="25"/>
      <c r="M236" s="25"/>
      <c r="N236" s="25"/>
      <c r="O236" s="25"/>
      <c r="P236" s="25"/>
      <c r="Q236" s="25"/>
      <c r="R236" s="25"/>
      <c r="S236" s="25"/>
      <c r="T236" s="25"/>
      <c r="U236" s="25"/>
      <c r="V236" s="25"/>
      <c r="W236" s="25"/>
    </row>
    <row r="237" spans="1:23" ht="14.25" customHeight="1" x14ac:dyDescent="0.25">
      <c r="A237" s="25"/>
      <c r="B237" s="25"/>
      <c r="C237" s="25"/>
      <c r="D237" s="25"/>
      <c r="E237" s="25"/>
      <c r="F237" s="25"/>
      <c r="G237" s="25"/>
      <c r="H237" s="25"/>
      <c r="I237" s="25"/>
      <c r="J237" s="25"/>
      <c r="K237" s="25"/>
      <c r="L237" s="25"/>
      <c r="M237" s="25"/>
      <c r="N237" s="25"/>
      <c r="O237" s="25"/>
      <c r="P237" s="25"/>
      <c r="Q237" s="25"/>
      <c r="R237" s="25"/>
      <c r="S237" s="25"/>
      <c r="T237" s="25"/>
      <c r="U237" s="25"/>
      <c r="V237" s="25"/>
      <c r="W237" s="25"/>
    </row>
    <row r="238" spans="1:23" ht="14.25" customHeight="1" x14ac:dyDescent="0.25">
      <c r="A238" s="25"/>
      <c r="B238" s="25"/>
      <c r="C238" s="25"/>
      <c r="D238" s="25"/>
      <c r="E238" s="25"/>
      <c r="F238" s="25"/>
      <c r="G238" s="25"/>
      <c r="H238" s="25"/>
      <c r="I238" s="25"/>
      <c r="J238" s="25"/>
      <c r="K238" s="25"/>
      <c r="L238" s="25"/>
      <c r="M238" s="25"/>
      <c r="N238" s="25"/>
      <c r="O238" s="25"/>
      <c r="P238" s="25"/>
      <c r="Q238" s="25"/>
      <c r="R238" s="25"/>
      <c r="S238" s="25"/>
      <c r="T238" s="25"/>
      <c r="U238" s="25"/>
      <c r="V238" s="25"/>
      <c r="W238" s="25"/>
    </row>
    <row r="239" spans="1:23" ht="14.25" customHeight="1" x14ac:dyDescent="0.25">
      <c r="A239" s="25"/>
      <c r="B239" s="25"/>
      <c r="C239" s="25"/>
      <c r="D239" s="25"/>
      <c r="E239" s="25"/>
      <c r="F239" s="25"/>
      <c r="G239" s="25"/>
      <c r="H239" s="25"/>
      <c r="I239" s="25"/>
      <c r="J239" s="25"/>
      <c r="K239" s="25"/>
      <c r="L239" s="25"/>
      <c r="M239" s="25"/>
      <c r="N239" s="25"/>
      <c r="O239" s="25"/>
      <c r="P239" s="25"/>
      <c r="Q239" s="25"/>
      <c r="R239" s="25"/>
      <c r="S239" s="25"/>
      <c r="T239" s="25"/>
      <c r="U239" s="25"/>
      <c r="V239" s="25"/>
      <c r="W239" s="25"/>
    </row>
    <row r="240" spans="1:23" ht="14.25" customHeight="1" x14ac:dyDescent="0.25">
      <c r="A240" s="25"/>
      <c r="B240" s="25"/>
      <c r="C240" s="25"/>
      <c r="D240" s="25"/>
      <c r="E240" s="25"/>
      <c r="F240" s="25"/>
      <c r="G240" s="25"/>
      <c r="H240" s="25"/>
      <c r="I240" s="25"/>
      <c r="J240" s="25"/>
      <c r="K240" s="25"/>
      <c r="L240" s="25"/>
      <c r="M240" s="25"/>
      <c r="N240" s="25"/>
      <c r="O240" s="25"/>
      <c r="P240" s="25"/>
      <c r="Q240" s="25"/>
      <c r="R240" s="25"/>
      <c r="S240" s="25"/>
      <c r="T240" s="25"/>
      <c r="U240" s="25"/>
      <c r="V240" s="25"/>
      <c r="W240" s="25"/>
    </row>
    <row r="241" spans="1:23" ht="14.25" customHeight="1" x14ac:dyDescent="0.25">
      <c r="A241" s="25"/>
      <c r="B241" s="25"/>
      <c r="C241" s="25"/>
      <c r="D241" s="25"/>
      <c r="E241" s="25"/>
      <c r="F241" s="25"/>
      <c r="G241" s="25"/>
      <c r="H241" s="25"/>
      <c r="I241" s="25"/>
      <c r="J241" s="25"/>
      <c r="K241" s="25"/>
      <c r="L241" s="25"/>
      <c r="M241" s="25"/>
      <c r="N241" s="25"/>
      <c r="O241" s="25"/>
      <c r="P241" s="25"/>
      <c r="Q241" s="25"/>
      <c r="R241" s="25"/>
      <c r="S241" s="25"/>
      <c r="T241" s="25"/>
      <c r="U241" s="25"/>
      <c r="V241" s="25"/>
      <c r="W241" s="25"/>
    </row>
    <row r="242" spans="1:23" ht="14.25" customHeight="1" x14ac:dyDescent="0.25">
      <c r="A242" s="25"/>
      <c r="B242" s="25"/>
      <c r="C242" s="25"/>
      <c r="D242" s="25"/>
      <c r="E242" s="25"/>
      <c r="F242" s="25"/>
      <c r="G242" s="25"/>
      <c r="H242" s="25"/>
      <c r="I242" s="25"/>
      <c r="J242" s="25"/>
      <c r="K242" s="25"/>
      <c r="L242" s="25"/>
      <c r="M242" s="25"/>
      <c r="N242" s="25"/>
      <c r="O242" s="25"/>
      <c r="P242" s="25"/>
      <c r="Q242" s="25"/>
      <c r="R242" s="25"/>
      <c r="S242" s="25"/>
      <c r="T242" s="25"/>
      <c r="U242" s="25"/>
      <c r="V242" s="25"/>
      <c r="W242" s="25"/>
    </row>
    <row r="243" spans="1:23" ht="14.25" customHeight="1" x14ac:dyDescent="0.25">
      <c r="A243" s="25"/>
      <c r="B243" s="25"/>
      <c r="C243" s="25"/>
      <c r="D243" s="25"/>
      <c r="E243" s="25"/>
      <c r="F243" s="25"/>
      <c r="G243" s="25"/>
      <c r="H243" s="25"/>
      <c r="I243" s="25"/>
      <c r="J243" s="25"/>
      <c r="K243" s="25"/>
      <c r="L243" s="25"/>
      <c r="M243" s="25"/>
      <c r="N243" s="25"/>
      <c r="O243" s="25"/>
      <c r="P243" s="25"/>
      <c r="Q243" s="25"/>
      <c r="R243" s="25"/>
      <c r="S243" s="25"/>
      <c r="T243" s="25"/>
      <c r="U243" s="25"/>
      <c r="V243" s="25"/>
      <c r="W243" s="25"/>
    </row>
    <row r="244" spans="1:23" ht="14.25" customHeight="1" x14ac:dyDescent="0.25">
      <c r="A244" s="25"/>
      <c r="B244" s="25"/>
      <c r="C244" s="25"/>
      <c r="D244" s="25"/>
      <c r="E244" s="25"/>
      <c r="F244" s="25"/>
      <c r="G244" s="25"/>
      <c r="H244" s="25"/>
      <c r="I244" s="25"/>
      <c r="J244" s="25"/>
      <c r="K244" s="25"/>
      <c r="L244" s="25"/>
      <c r="M244" s="25"/>
      <c r="N244" s="25"/>
      <c r="O244" s="25"/>
      <c r="P244" s="25"/>
      <c r="Q244" s="25"/>
      <c r="R244" s="25"/>
      <c r="S244" s="25"/>
      <c r="T244" s="25"/>
      <c r="U244" s="25"/>
      <c r="V244" s="25"/>
      <c r="W244" s="25"/>
    </row>
    <row r="245" spans="1:23" ht="14.25" customHeight="1" x14ac:dyDescent="0.25">
      <c r="A245" s="25"/>
      <c r="B245" s="25"/>
      <c r="C245" s="25"/>
      <c r="D245" s="25"/>
      <c r="E245" s="25"/>
      <c r="F245" s="25"/>
      <c r="G245" s="25"/>
      <c r="H245" s="25"/>
      <c r="I245" s="25"/>
      <c r="J245" s="25"/>
      <c r="K245" s="25"/>
      <c r="L245" s="25"/>
      <c r="M245" s="25"/>
      <c r="N245" s="25"/>
      <c r="O245" s="25"/>
      <c r="P245" s="25"/>
      <c r="Q245" s="25"/>
      <c r="R245" s="25"/>
      <c r="S245" s="25"/>
      <c r="T245" s="25"/>
      <c r="U245" s="25"/>
      <c r="V245" s="25"/>
      <c r="W245" s="25"/>
    </row>
    <row r="246" spans="1:23" ht="14.25" customHeight="1" x14ac:dyDescent="0.25">
      <c r="A246" s="25"/>
      <c r="B246" s="25"/>
      <c r="C246" s="25"/>
      <c r="D246" s="25"/>
      <c r="E246" s="25"/>
      <c r="F246" s="25"/>
      <c r="G246" s="25"/>
      <c r="H246" s="25"/>
      <c r="I246" s="25"/>
      <c r="J246" s="25"/>
      <c r="K246" s="25"/>
      <c r="L246" s="25"/>
      <c r="M246" s="25"/>
      <c r="N246" s="25"/>
      <c r="O246" s="25"/>
      <c r="P246" s="25"/>
      <c r="Q246" s="25"/>
      <c r="R246" s="25"/>
      <c r="S246" s="25"/>
      <c r="T246" s="25"/>
      <c r="U246" s="25"/>
      <c r="V246" s="25"/>
      <c r="W246" s="25"/>
    </row>
    <row r="247" spans="1:23" ht="14.25" customHeight="1" x14ac:dyDescent="0.25">
      <c r="A247" s="25"/>
      <c r="B247" s="25"/>
      <c r="C247" s="25"/>
      <c r="D247" s="25"/>
      <c r="E247" s="25"/>
      <c r="F247" s="25"/>
      <c r="G247" s="25"/>
      <c r="H247" s="25"/>
      <c r="I247" s="25"/>
      <c r="J247" s="25"/>
      <c r="K247" s="25"/>
      <c r="L247" s="25"/>
      <c r="M247" s="25"/>
      <c r="N247" s="25"/>
      <c r="O247" s="25"/>
      <c r="P247" s="25"/>
      <c r="Q247" s="25"/>
      <c r="R247" s="25"/>
      <c r="S247" s="25"/>
      <c r="T247" s="25"/>
      <c r="U247" s="25"/>
      <c r="V247" s="25"/>
      <c r="W247" s="25"/>
    </row>
    <row r="248" spans="1:23" ht="14.25" customHeight="1" x14ac:dyDescent="0.25">
      <c r="A248" s="25"/>
      <c r="B248" s="25"/>
      <c r="C248" s="25"/>
      <c r="D248" s="25"/>
      <c r="E248" s="25"/>
      <c r="F248" s="25"/>
      <c r="G248" s="25"/>
      <c r="H248" s="25"/>
      <c r="I248" s="25"/>
      <c r="J248" s="25"/>
      <c r="K248" s="25"/>
      <c r="L248" s="25"/>
      <c r="M248" s="25"/>
      <c r="N248" s="25"/>
      <c r="O248" s="25"/>
      <c r="P248" s="25"/>
      <c r="Q248" s="25"/>
      <c r="R248" s="25"/>
      <c r="S248" s="25"/>
      <c r="T248" s="25"/>
      <c r="U248" s="25"/>
      <c r="V248" s="25"/>
      <c r="W248" s="25"/>
    </row>
    <row r="249" spans="1:23" ht="14.25" customHeight="1" x14ac:dyDescent="0.25">
      <c r="A249" s="25"/>
      <c r="B249" s="25"/>
      <c r="C249" s="25"/>
      <c r="D249" s="25"/>
      <c r="E249" s="25"/>
      <c r="F249" s="25"/>
      <c r="G249" s="25"/>
      <c r="H249" s="25"/>
      <c r="I249" s="25"/>
      <c r="J249" s="25"/>
      <c r="K249" s="25"/>
      <c r="L249" s="25"/>
      <c r="M249" s="25"/>
      <c r="N249" s="25"/>
      <c r="O249" s="25"/>
      <c r="P249" s="25"/>
      <c r="Q249" s="25"/>
      <c r="R249" s="25"/>
      <c r="S249" s="25"/>
      <c r="T249" s="25"/>
      <c r="U249" s="25"/>
      <c r="V249" s="25"/>
      <c r="W249" s="25"/>
    </row>
    <row r="250" spans="1:23" ht="15.75" customHeight="1" x14ac:dyDescent="0.25">
      <c r="A250" s="33"/>
      <c r="B250" s="33"/>
      <c r="C250" s="33"/>
      <c r="D250" s="33"/>
      <c r="E250" s="33"/>
      <c r="F250" s="33"/>
      <c r="G250" s="33"/>
      <c r="H250" s="33"/>
      <c r="I250" s="33"/>
      <c r="J250" s="33"/>
      <c r="K250" s="33"/>
      <c r="L250" s="33"/>
      <c r="M250" s="33"/>
      <c r="N250" s="33"/>
      <c r="O250" s="33"/>
      <c r="P250" s="33"/>
      <c r="Q250" s="33"/>
      <c r="R250" s="33"/>
      <c r="S250" s="33"/>
      <c r="T250" s="33"/>
      <c r="U250" s="33"/>
      <c r="V250" s="33"/>
      <c r="W250" s="33"/>
    </row>
    <row r="251" spans="1:23" ht="15.75" customHeight="1" x14ac:dyDescent="0.25">
      <c r="A251" s="33"/>
      <c r="B251" s="33"/>
      <c r="C251" s="33"/>
      <c r="D251" s="33"/>
      <c r="E251" s="33"/>
      <c r="F251" s="33"/>
      <c r="G251" s="33"/>
      <c r="H251" s="33"/>
      <c r="I251" s="33"/>
      <c r="J251" s="33"/>
      <c r="K251" s="33"/>
      <c r="L251" s="33"/>
      <c r="M251" s="33"/>
      <c r="N251" s="33"/>
      <c r="O251" s="33"/>
      <c r="P251" s="33"/>
      <c r="Q251" s="33"/>
      <c r="R251" s="33"/>
      <c r="S251" s="33"/>
      <c r="T251" s="33"/>
      <c r="U251" s="33"/>
      <c r="V251" s="33"/>
      <c r="W251" s="33"/>
    </row>
    <row r="252" spans="1:23" ht="15.75" customHeight="1" x14ac:dyDescent="0.25">
      <c r="A252" s="33"/>
      <c r="B252" s="33"/>
      <c r="C252" s="33"/>
      <c r="D252" s="33"/>
      <c r="E252" s="33"/>
      <c r="F252" s="33"/>
      <c r="G252" s="33"/>
      <c r="H252" s="33"/>
      <c r="I252" s="33"/>
      <c r="J252" s="33"/>
      <c r="K252" s="33"/>
      <c r="L252" s="33"/>
      <c r="M252" s="33"/>
      <c r="N252" s="33"/>
      <c r="O252" s="33"/>
      <c r="P252" s="33"/>
      <c r="Q252" s="33"/>
      <c r="R252" s="33"/>
      <c r="S252" s="33"/>
      <c r="T252" s="33"/>
      <c r="U252" s="33"/>
      <c r="V252" s="33"/>
      <c r="W252" s="33"/>
    </row>
    <row r="253" spans="1:23" ht="15.75" customHeight="1" x14ac:dyDescent="0.25">
      <c r="A253" s="33"/>
      <c r="B253" s="33"/>
      <c r="C253" s="33"/>
      <c r="D253" s="33"/>
      <c r="E253" s="33"/>
      <c r="F253" s="33"/>
      <c r="G253" s="33"/>
      <c r="H253" s="33"/>
      <c r="I253" s="33"/>
      <c r="J253" s="33"/>
      <c r="K253" s="33"/>
      <c r="L253" s="33"/>
      <c r="M253" s="33"/>
      <c r="N253" s="33"/>
      <c r="O253" s="33"/>
      <c r="P253" s="33"/>
      <c r="Q253" s="33"/>
      <c r="R253" s="33"/>
      <c r="S253" s="33"/>
      <c r="T253" s="33"/>
      <c r="U253" s="33"/>
      <c r="V253" s="33"/>
      <c r="W253" s="33"/>
    </row>
    <row r="254" spans="1:23" ht="15.75" customHeight="1" x14ac:dyDescent="0.25">
      <c r="A254" s="33"/>
      <c r="B254" s="33"/>
      <c r="C254" s="33"/>
      <c r="D254" s="33"/>
      <c r="E254" s="33"/>
      <c r="F254" s="33"/>
      <c r="G254" s="33"/>
      <c r="H254" s="33"/>
      <c r="I254" s="33"/>
      <c r="J254" s="33"/>
      <c r="K254" s="33"/>
      <c r="L254" s="33"/>
      <c r="M254" s="33"/>
      <c r="N254" s="33"/>
      <c r="O254" s="33"/>
      <c r="P254" s="33"/>
      <c r="Q254" s="33"/>
      <c r="R254" s="33"/>
      <c r="S254" s="33"/>
      <c r="T254" s="33"/>
      <c r="U254" s="33"/>
      <c r="V254" s="33"/>
      <c r="W254" s="33"/>
    </row>
    <row r="255" spans="1:23" ht="15.75" customHeight="1" x14ac:dyDescent="0.25">
      <c r="A255" s="33"/>
      <c r="B255" s="33"/>
      <c r="C255" s="33"/>
      <c r="D255" s="33"/>
      <c r="E255" s="33"/>
      <c r="F255" s="33"/>
      <c r="G255" s="33"/>
      <c r="H255" s="33"/>
      <c r="I255" s="33"/>
      <c r="J255" s="33"/>
      <c r="K255" s="33"/>
      <c r="L255" s="33"/>
      <c r="M255" s="33"/>
      <c r="N255" s="33"/>
      <c r="O255" s="33"/>
      <c r="P255" s="33"/>
      <c r="Q255" s="33"/>
      <c r="R255" s="33"/>
      <c r="S255" s="33"/>
      <c r="T255" s="33"/>
      <c r="U255" s="33"/>
      <c r="V255" s="33"/>
      <c r="W255" s="33"/>
    </row>
    <row r="256" spans="1:23" ht="15.75" customHeight="1" x14ac:dyDescent="0.25">
      <c r="A256" s="33"/>
      <c r="B256" s="33"/>
      <c r="C256" s="33"/>
      <c r="D256" s="33"/>
      <c r="E256" s="33"/>
      <c r="F256" s="33"/>
      <c r="G256" s="33"/>
      <c r="H256" s="33"/>
      <c r="I256" s="33"/>
      <c r="J256" s="33"/>
      <c r="K256" s="33"/>
      <c r="L256" s="33"/>
      <c r="M256" s="33"/>
      <c r="N256" s="33"/>
      <c r="O256" s="33"/>
      <c r="P256" s="33"/>
      <c r="Q256" s="33"/>
      <c r="R256" s="33"/>
      <c r="S256" s="33"/>
      <c r="T256" s="33"/>
      <c r="U256" s="33"/>
      <c r="V256" s="33"/>
      <c r="W256" s="33"/>
    </row>
    <row r="257" spans="1:23" ht="15.75" customHeight="1" x14ac:dyDescent="0.25">
      <c r="A257" s="33"/>
      <c r="B257" s="33"/>
      <c r="C257" s="33"/>
      <c r="D257" s="33"/>
      <c r="E257" s="33"/>
      <c r="F257" s="33"/>
      <c r="G257" s="33"/>
      <c r="H257" s="33"/>
      <c r="I257" s="33"/>
      <c r="J257" s="33"/>
      <c r="K257" s="33"/>
      <c r="L257" s="33"/>
      <c r="M257" s="33"/>
      <c r="N257" s="33"/>
      <c r="O257" s="33"/>
      <c r="P257" s="33"/>
      <c r="Q257" s="33"/>
      <c r="R257" s="33"/>
      <c r="S257" s="33"/>
      <c r="T257" s="33"/>
      <c r="U257" s="33"/>
      <c r="V257" s="33"/>
      <c r="W257" s="33"/>
    </row>
    <row r="258" spans="1:23" ht="15.75" customHeight="1" x14ac:dyDescent="0.25">
      <c r="A258" s="33"/>
      <c r="B258" s="33"/>
      <c r="C258" s="33"/>
      <c r="D258" s="33"/>
      <c r="E258" s="33"/>
      <c r="F258" s="33"/>
      <c r="G258" s="33"/>
      <c r="H258" s="33"/>
      <c r="I258" s="33"/>
      <c r="J258" s="33"/>
      <c r="K258" s="33"/>
      <c r="L258" s="33"/>
      <c r="M258" s="33"/>
      <c r="N258" s="33"/>
      <c r="O258" s="33"/>
      <c r="P258" s="33"/>
      <c r="Q258" s="33"/>
      <c r="R258" s="33"/>
      <c r="S258" s="33"/>
      <c r="T258" s="33"/>
      <c r="U258" s="33"/>
      <c r="V258" s="33"/>
      <c r="W258" s="33"/>
    </row>
    <row r="259" spans="1:23" ht="15.75" customHeight="1" x14ac:dyDescent="0.25">
      <c r="A259" s="33"/>
      <c r="B259" s="33"/>
      <c r="C259" s="33"/>
      <c r="D259" s="33"/>
      <c r="E259" s="33"/>
      <c r="F259" s="33"/>
      <c r="G259" s="33"/>
      <c r="H259" s="33"/>
      <c r="I259" s="33"/>
      <c r="J259" s="33"/>
      <c r="K259" s="33"/>
      <c r="L259" s="33"/>
      <c r="M259" s="33"/>
      <c r="N259" s="33"/>
      <c r="O259" s="33"/>
      <c r="P259" s="33"/>
      <c r="Q259" s="33"/>
      <c r="R259" s="33"/>
      <c r="S259" s="33"/>
      <c r="T259" s="33"/>
      <c r="U259" s="33"/>
      <c r="V259" s="33"/>
      <c r="W259" s="33"/>
    </row>
    <row r="260" spans="1:23" ht="15.75" customHeight="1" x14ac:dyDescent="0.25">
      <c r="A260" s="33"/>
      <c r="B260" s="33"/>
      <c r="C260" s="33"/>
      <c r="D260" s="33"/>
      <c r="E260" s="33"/>
      <c r="F260" s="33"/>
      <c r="G260" s="33"/>
      <c r="H260" s="33"/>
      <c r="I260" s="33"/>
      <c r="J260" s="33"/>
      <c r="K260" s="33"/>
      <c r="L260" s="33"/>
      <c r="M260" s="33"/>
      <c r="N260" s="33"/>
      <c r="O260" s="33"/>
      <c r="P260" s="33"/>
      <c r="Q260" s="33"/>
      <c r="R260" s="33"/>
      <c r="S260" s="33"/>
      <c r="T260" s="33"/>
      <c r="U260" s="33"/>
      <c r="V260" s="33"/>
      <c r="W260" s="33"/>
    </row>
    <row r="261" spans="1:23" ht="15.75" customHeight="1" x14ac:dyDescent="0.25">
      <c r="A261" s="33"/>
      <c r="B261" s="33"/>
      <c r="C261" s="33"/>
      <c r="D261" s="33"/>
      <c r="E261" s="33"/>
      <c r="F261" s="33"/>
      <c r="G261" s="33"/>
      <c r="H261" s="33"/>
      <c r="I261" s="33"/>
      <c r="J261" s="33"/>
      <c r="K261" s="33"/>
      <c r="L261" s="33"/>
      <c r="M261" s="33"/>
      <c r="N261" s="33"/>
      <c r="O261" s="33"/>
      <c r="P261" s="33"/>
      <c r="Q261" s="33"/>
      <c r="R261" s="33"/>
      <c r="S261" s="33"/>
      <c r="T261" s="33"/>
      <c r="U261" s="33"/>
      <c r="V261" s="33"/>
      <c r="W261" s="33"/>
    </row>
    <row r="262" spans="1:23" ht="15.75" customHeight="1" x14ac:dyDescent="0.25">
      <c r="A262" s="33"/>
      <c r="B262" s="33"/>
      <c r="C262" s="33"/>
      <c r="D262" s="33"/>
      <c r="E262" s="33"/>
      <c r="F262" s="33"/>
      <c r="G262" s="33"/>
      <c r="H262" s="33"/>
      <c r="I262" s="33"/>
      <c r="J262" s="33"/>
      <c r="K262" s="33"/>
      <c r="L262" s="33"/>
      <c r="M262" s="33"/>
      <c r="N262" s="33"/>
      <c r="O262" s="33"/>
      <c r="P262" s="33"/>
      <c r="Q262" s="33"/>
      <c r="R262" s="33"/>
      <c r="S262" s="33"/>
      <c r="T262" s="33"/>
      <c r="U262" s="33"/>
      <c r="V262" s="33"/>
      <c r="W262" s="33"/>
    </row>
    <row r="263" spans="1:23" ht="15.75" customHeight="1" x14ac:dyDescent="0.25">
      <c r="A263" s="33"/>
      <c r="B263" s="33"/>
      <c r="C263" s="33"/>
      <c r="D263" s="33"/>
      <c r="E263" s="33"/>
      <c r="F263" s="33"/>
      <c r="G263" s="33"/>
      <c r="H263" s="33"/>
      <c r="I263" s="33"/>
      <c r="J263" s="33"/>
      <c r="K263" s="33"/>
      <c r="L263" s="33"/>
      <c r="M263" s="33"/>
      <c r="N263" s="33"/>
      <c r="O263" s="33"/>
      <c r="P263" s="33"/>
      <c r="Q263" s="33"/>
      <c r="R263" s="33"/>
      <c r="S263" s="33"/>
      <c r="T263" s="33"/>
      <c r="U263" s="33"/>
      <c r="V263" s="33"/>
      <c r="W263" s="33"/>
    </row>
    <row r="264" spans="1:23" ht="15.75" customHeight="1" x14ac:dyDescent="0.25">
      <c r="A264" s="33"/>
      <c r="B264" s="33"/>
      <c r="C264" s="33"/>
      <c r="D264" s="33"/>
      <c r="E264" s="33"/>
      <c r="F264" s="33"/>
      <c r="G264" s="33"/>
      <c r="H264" s="33"/>
      <c r="I264" s="33"/>
      <c r="J264" s="33"/>
      <c r="K264" s="33"/>
      <c r="L264" s="33"/>
      <c r="M264" s="33"/>
      <c r="N264" s="33"/>
      <c r="O264" s="33"/>
      <c r="P264" s="33"/>
      <c r="Q264" s="33"/>
      <c r="R264" s="33"/>
      <c r="S264" s="33"/>
      <c r="T264" s="33"/>
      <c r="U264" s="33"/>
      <c r="V264" s="33"/>
      <c r="W264" s="33"/>
    </row>
    <row r="265" spans="1:23" ht="15.75" customHeight="1" x14ac:dyDescent="0.25">
      <c r="A265" s="33"/>
      <c r="B265" s="33"/>
      <c r="C265" s="33"/>
      <c r="D265" s="33"/>
      <c r="E265" s="33"/>
      <c r="F265" s="33"/>
      <c r="G265" s="33"/>
      <c r="H265" s="33"/>
      <c r="I265" s="33"/>
      <c r="J265" s="33"/>
      <c r="K265" s="33"/>
      <c r="L265" s="33"/>
      <c r="M265" s="33"/>
      <c r="N265" s="33"/>
      <c r="O265" s="33"/>
      <c r="P265" s="33"/>
      <c r="Q265" s="33"/>
      <c r="R265" s="33"/>
      <c r="S265" s="33"/>
      <c r="T265" s="33"/>
      <c r="U265" s="33"/>
      <c r="V265" s="33"/>
      <c r="W265" s="33"/>
    </row>
    <row r="266" spans="1:23" ht="15.75" customHeight="1" x14ac:dyDescent="0.25">
      <c r="A266" s="33"/>
      <c r="B266" s="33"/>
      <c r="C266" s="33"/>
      <c r="D266" s="33"/>
      <c r="E266" s="33"/>
      <c r="F266" s="33"/>
      <c r="G266" s="33"/>
      <c r="H266" s="33"/>
      <c r="I266" s="33"/>
      <c r="J266" s="33"/>
      <c r="K266" s="33"/>
      <c r="L266" s="33"/>
      <c r="M266" s="33"/>
      <c r="N266" s="33"/>
      <c r="O266" s="33"/>
      <c r="P266" s="33"/>
      <c r="Q266" s="33"/>
      <c r="R266" s="33"/>
      <c r="S266" s="33"/>
      <c r="T266" s="33"/>
      <c r="U266" s="33"/>
      <c r="V266" s="33"/>
      <c r="W266" s="33"/>
    </row>
    <row r="267" spans="1:23" ht="15.75" customHeight="1" x14ac:dyDescent="0.25">
      <c r="A267" s="33"/>
      <c r="B267" s="33"/>
      <c r="C267" s="33"/>
      <c r="D267" s="33"/>
      <c r="E267" s="33"/>
      <c r="F267" s="33"/>
      <c r="G267" s="33"/>
      <c r="H267" s="33"/>
      <c r="I267" s="33"/>
      <c r="J267" s="33"/>
      <c r="K267" s="33"/>
      <c r="L267" s="33"/>
      <c r="M267" s="33"/>
      <c r="N267" s="33"/>
      <c r="O267" s="33"/>
      <c r="P267" s="33"/>
      <c r="Q267" s="33"/>
      <c r="R267" s="33"/>
      <c r="S267" s="33"/>
      <c r="T267" s="33"/>
      <c r="U267" s="33"/>
      <c r="V267" s="33"/>
      <c r="W267" s="33"/>
    </row>
    <row r="268" spans="1:23" ht="15.75" customHeight="1" x14ac:dyDescent="0.25">
      <c r="A268" s="33"/>
      <c r="B268" s="33"/>
      <c r="C268" s="33"/>
      <c r="D268" s="33"/>
      <c r="E268" s="33"/>
      <c r="F268" s="33"/>
      <c r="G268" s="33"/>
      <c r="H268" s="33"/>
      <c r="I268" s="33"/>
      <c r="J268" s="33"/>
      <c r="K268" s="33"/>
      <c r="L268" s="33"/>
      <c r="M268" s="33"/>
      <c r="N268" s="33"/>
      <c r="O268" s="33"/>
      <c r="P268" s="33"/>
      <c r="Q268" s="33"/>
      <c r="R268" s="33"/>
      <c r="S268" s="33"/>
      <c r="T268" s="33"/>
      <c r="U268" s="33"/>
      <c r="V268" s="33"/>
      <c r="W268" s="33"/>
    </row>
    <row r="269" spans="1:23" ht="15.75" customHeight="1" x14ac:dyDescent="0.25">
      <c r="A269" s="33"/>
      <c r="B269" s="33"/>
      <c r="C269" s="33"/>
      <c r="D269" s="33"/>
      <c r="E269" s="33"/>
      <c r="F269" s="33"/>
      <c r="G269" s="33"/>
      <c r="H269" s="33"/>
      <c r="I269" s="33"/>
      <c r="J269" s="33"/>
      <c r="K269" s="33"/>
      <c r="L269" s="33"/>
      <c r="M269" s="33"/>
      <c r="N269" s="33"/>
      <c r="O269" s="33"/>
      <c r="P269" s="33"/>
      <c r="Q269" s="33"/>
      <c r="R269" s="33"/>
      <c r="S269" s="33"/>
      <c r="T269" s="33"/>
      <c r="U269" s="33"/>
      <c r="V269" s="33"/>
      <c r="W269" s="33"/>
    </row>
    <row r="270" spans="1:23" ht="15.75" customHeight="1" x14ac:dyDescent="0.25">
      <c r="A270" s="33"/>
      <c r="B270" s="33"/>
      <c r="C270" s="33"/>
      <c r="D270" s="33"/>
      <c r="E270" s="33"/>
      <c r="F270" s="33"/>
      <c r="G270" s="33"/>
      <c r="H270" s="33"/>
      <c r="I270" s="33"/>
      <c r="J270" s="33"/>
      <c r="K270" s="33"/>
      <c r="L270" s="33"/>
      <c r="M270" s="33"/>
      <c r="N270" s="33"/>
      <c r="O270" s="33"/>
      <c r="P270" s="33"/>
      <c r="Q270" s="33"/>
      <c r="R270" s="33"/>
      <c r="S270" s="33"/>
      <c r="T270" s="33"/>
      <c r="U270" s="33"/>
      <c r="V270" s="33"/>
      <c r="W270" s="33"/>
    </row>
    <row r="271" spans="1:23" ht="15.75" customHeight="1" x14ac:dyDescent="0.25">
      <c r="A271" s="33"/>
      <c r="B271" s="33"/>
      <c r="C271" s="33"/>
      <c r="D271" s="33"/>
      <c r="E271" s="33"/>
      <c r="F271" s="33"/>
      <c r="G271" s="33"/>
      <c r="H271" s="33"/>
      <c r="I271" s="33"/>
      <c r="J271" s="33"/>
      <c r="K271" s="33"/>
      <c r="L271" s="33"/>
      <c r="M271" s="33"/>
      <c r="N271" s="33"/>
      <c r="O271" s="33"/>
      <c r="P271" s="33"/>
      <c r="Q271" s="33"/>
      <c r="R271" s="33"/>
      <c r="S271" s="33"/>
      <c r="T271" s="33"/>
      <c r="U271" s="33"/>
      <c r="V271" s="33"/>
      <c r="W271" s="33"/>
    </row>
    <row r="272" spans="1:23" ht="15.75" customHeight="1" x14ac:dyDescent="0.25">
      <c r="A272" s="33"/>
      <c r="B272" s="33"/>
      <c r="C272" s="33"/>
      <c r="D272" s="33"/>
      <c r="E272" s="33"/>
      <c r="F272" s="33"/>
      <c r="G272" s="33"/>
      <c r="H272" s="33"/>
      <c r="I272" s="33"/>
      <c r="J272" s="33"/>
      <c r="K272" s="33"/>
      <c r="L272" s="33"/>
      <c r="M272" s="33"/>
      <c r="N272" s="33"/>
      <c r="O272" s="33"/>
      <c r="P272" s="33"/>
      <c r="Q272" s="33"/>
      <c r="R272" s="33"/>
      <c r="S272" s="33"/>
      <c r="T272" s="33"/>
      <c r="U272" s="33"/>
      <c r="V272" s="33"/>
      <c r="W272" s="33"/>
    </row>
    <row r="273" spans="1:23" ht="15.75" customHeight="1" x14ac:dyDescent="0.25">
      <c r="A273" s="33"/>
      <c r="B273" s="33"/>
      <c r="C273" s="33"/>
      <c r="D273" s="33"/>
      <c r="E273" s="33"/>
      <c r="F273" s="33"/>
      <c r="G273" s="33"/>
      <c r="H273" s="33"/>
      <c r="I273" s="33"/>
      <c r="J273" s="33"/>
      <c r="K273" s="33"/>
      <c r="L273" s="33"/>
      <c r="M273" s="33"/>
      <c r="N273" s="33"/>
      <c r="O273" s="33"/>
      <c r="P273" s="33"/>
      <c r="Q273" s="33"/>
      <c r="R273" s="33"/>
      <c r="S273" s="33"/>
      <c r="T273" s="33"/>
      <c r="U273" s="33"/>
      <c r="V273" s="33"/>
      <c r="W273" s="33"/>
    </row>
    <row r="274" spans="1:23" ht="15.75" customHeight="1" x14ac:dyDescent="0.25">
      <c r="A274" s="33"/>
      <c r="B274" s="33"/>
      <c r="C274" s="33"/>
      <c r="D274" s="33"/>
      <c r="E274" s="33"/>
      <c r="F274" s="33"/>
      <c r="G274" s="33"/>
      <c r="H274" s="33"/>
      <c r="I274" s="33"/>
      <c r="J274" s="33"/>
      <c r="K274" s="33"/>
      <c r="L274" s="33"/>
      <c r="M274" s="33"/>
      <c r="N274" s="33"/>
      <c r="O274" s="33"/>
      <c r="P274" s="33"/>
      <c r="Q274" s="33"/>
      <c r="R274" s="33"/>
      <c r="S274" s="33"/>
      <c r="T274" s="33"/>
      <c r="U274" s="33"/>
      <c r="V274" s="33"/>
      <c r="W274" s="33"/>
    </row>
    <row r="275" spans="1:23" ht="15.75" customHeight="1" x14ac:dyDescent="0.25">
      <c r="A275" s="33"/>
      <c r="B275" s="33"/>
      <c r="C275" s="33"/>
      <c r="D275" s="33"/>
      <c r="E275" s="33"/>
      <c r="F275" s="33"/>
      <c r="G275" s="33"/>
      <c r="H275" s="33"/>
      <c r="I275" s="33"/>
      <c r="J275" s="33"/>
      <c r="K275" s="33"/>
      <c r="L275" s="33"/>
      <c r="M275" s="33"/>
      <c r="N275" s="33"/>
      <c r="O275" s="33"/>
      <c r="P275" s="33"/>
      <c r="Q275" s="33"/>
      <c r="R275" s="33"/>
      <c r="S275" s="33"/>
      <c r="T275" s="33"/>
      <c r="U275" s="33"/>
      <c r="V275" s="33"/>
      <c r="W275" s="33"/>
    </row>
    <row r="276" spans="1:23" ht="15.75" customHeight="1" x14ac:dyDescent="0.25">
      <c r="A276" s="33"/>
      <c r="B276" s="33"/>
      <c r="C276" s="33"/>
      <c r="D276" s="33"/>
      <c r="E276" s="33"/>
      <c r="F276" s="33"/>
      <c r="G276" s="33"/>
      <c r="H276" s="33"/>
      <c r="I276" s="33"/>
      <c r="J276" s="33"/>
      <c r="K276" s="33"/>
      <c r="L276" s="33"/>
      <c r="M276" s="33"/>
      <c r="N276" s="33"/>
      <c r="O276" s="33"/>
      <c r="P276" s="33"/>
      <c r="Q276" s="33"/>
      <c r="R276" s="33"/>
      <c r="S276" s="33"/>
      <c r="T276" s="33"/>
      <c r="U276" s="33"/>
      <c r="V276" s="33"/>
      <c r="W276" s="33"/>
    </row>
    <row r="277" spans="1:23" ht="15.75" customHeight="1" x14ac:dyDescent="0.25">
      <c r="A277" s="33"/>
      <c r="B277" s="33"/>
      <c r="C277" s="33"/>
      <c r="D277" s="33"/>
      <c r="E277" s="33"/>
      <c r="F277" s="33"/>
      <c r="G277" s="33"/>
      <c r="H277" s="33"/>
      <c r="I277" s="33"/>
      <c r="J277" s="33"/>
      <c r="K277" s="33"/>
      <c r="L277" s="33"/>
      <c r="M277" s="33"/>
      <c r="N277" s="33"/>
      <c r="O277" s="33"/>
      <c r="P277" s="33"/>
      <c r="Q277" s="33"/>
      <c r="R277" s="33"/>
      <c r="S277" s="33"/>
      <c r="T277" s="33"/>
      <c r="U277" s="33"/>
      <c r="V277" s="33"/>
      <c r="W277" s="33"/>
    </row>
    <row r="278" spans="1:23" ht="15.75" customHeight="1" x14ac:dyDescent="0.25">
      <c r="A278" s="33"/>
      <c r="B278" s="33"/>
      <c r="C278" s="33"/>
      <c r="D278" s="33"/>
      <c r="E278" s="33"/>
      <c r="F278" s="33"/>
      <c r="G278" s="33"/>
      <c r="H278" s="33"/>
      <c r="I278" s="33"/>
      <c r="J278" s="33"/>
      <c r="K278" s="33"/>
      <c r="L278" s="33"/>
      <c r="M278" s="33"/>
      <c r="N278" s="33"/>
      <c r="O278" s="33"/>
      <c r="P278" s="33"/>
      <c r="Q278" s="33"/>
      <c r="R278" s="33"/>
      <c r="S278" s="33"/>
      <c r="T278" s="33"/>
      <c r="U278" s="33"/>
      <c r="V278" s="33"/>
      <c r="W278" s="33"/>
    </row>
    <row r="279" spans="1:23" ht="15.75" customHeight="1" x14ac:dyDescent="0.25">
      <c r="A279" s="33"/>
      <c r="B279" s="33"/>
      <c r="C279" s="33"/>
      <c r="D279" s="33"/>
      <c r="E279" s="33"/>
      <c r="F279" s="33"/>
      <c r="G279" s="33"/>
      <c r="H279" s="33"/>
      <c r="I279" s="33"/>
      <c r="J279" s="33"/>
      <c r="K279" s="33"/>
      <c r="L279" s="33"/>
      <c r="M279" s="33"/>
      <c r="N279" s="33"/>
      <c r="O279" s="33"/>
      <c r="P279" s="33"/>
      <c r="Q279" s="33"/>
      <c r="R279" s="33"/>
      <c r="S279" s="33"/>
      <c r="T279" s="33"/>
      <c r="U279" s="33"/>
      <c r="V279" s="33"/>
      <c r="W279" s="33"/>
    </row>
    <row r="280" spans="1:23" ht="15.75" customHeight="1" x14ac:dyDescent="0.25">
      <c r="A280" s="33"/>
      <c r="B280" s="33"/>
      <c r="C280" s="33"/>
      <c r="D280" s="33"/>
      <c r="E280" s="33"/>
      <c r="F280" s="33"/>
      <c r="G280" s="33"/>
      <c r="H280" s="33"/>
      <c r="I280" s="33"/>
      <c r="J280" s="33"/>
      <c r="K280" s="33"/>
      <c r="L280" s="33"/>
      <c r="M280" s="33"/>
      <c r="N280" s="33"/>
      <c r="O280" s="33"/>
      <c r="P280" s="33"/>
      <c r="Q280" s="33"/>
      <c r="R280" s="33"/>
      <c r="S280" s="33"/>
      <c r="T280" s="33"/>
      <c r="U280" s="33"/>
      <c r="V280" s="33"/>
      <c r="W280" s="33"/>
    </row>
    <row r="281" spans="1:23" ht="15.75" customHeight="1" x14ac:dyDescent="0.25">
      <c r="A281" s="33"/>
      <c r="B281" s="33"/>
      <c r="C281" s="33"/>
      <c r="D281" s="33"/>
      <c r="E281" s="33"/>
      <c r="F281" s="33"/>
      <c r="G281" s="33"/>
      <c r="H281" s="33"/>
      <c r="I281" s="33"/>
      <c r="J281" s="33"/>
      <c r="K281" s="33"/>
      <c r="L281" s="33"/>
      <c r="M281" s="33"/>
      <c r="N281" s="33"/>
      <c r="O281" s="33"/>
      <c r="P281" s="33"/>
      <c r="Q281" s="33"/>
      <c r="R281" s="33"/>
      <c r="S281" s="33"/>
      <c r="T281" s="33"/>
      <c r="U281" s="33"/>
      <c r="V281" s="33"/>
      <c r="W281" s="33"/>
    </row>
    <row r="282" spans="1:23" ht="15.75" customHeight="1" x14ac:dyDescent="0.25">
      <c r="A282" s="33"/>
      <c r="B282" s="33"/>
      <c r="C282" s="33"/>
      <c r="D282" s="33"/>
      <c r="E282" s="33"/>
      <c r="F282" s="33"/>
      <c r="G282" s="33"/>
      <c r="H282" s="33"/>
      <c r="I282" s="33"/>
      <c r="J282" s="33"/>
      <c r="K282" s="33"/>
      <c r="L282" s="33"/>
      <c r="M282" s="33"/>
      <c r="N282" s="33"/>
      <c r="O282" s="33"/>
      <c r="P282" s="33"/>
      <c r="Q282" s="33"/>
      <c r="R282" s="33"/>
      <c r="S282" s="33"/>
      <c r="T282" s="33"/>
      <c r="U282" s="33"/>
      <c r="V282" s="33"/>
      <c r="W282" s="33"/>
    </row>
    <row r="283" spans="1:23" ht="15.75" customHeight="1" x14ac:dyDescent="0.25">
      <c r="A283" s="33"/>
      <c r="B283" s="33"/>
      <c r="C283" s="33"/>
      <c r="D283" s="33"/>
      <c r="E283" s="33"/>
      <c r="F283" s="33"/>
      <c r="G283" s="33"/>
      <c r="H283" s="33"/>
      <c r="I283" s="33"/>
      <c r="J283" s="33"/>
      <c r="K283" s="33"/>
      <c r="L283" s="33"/>
      <c r="M283" s="33"/>
      <c r="N283" s="33"/>
      <c r="O283" s="33"/>
      <c r="P283" s="33"/>
      <c r="Q283" s="33"/>
      <c r="R283" s="33"/>
      <c r="S283" s="33"/>
      <c r="T283" s="33"/>
      <c r="U283" s="33"/>
      <c r="V283" s="33"/>
      <c r="W283" s="33"/>
    </row>
    <row r="284" spans="1:23" ht="15.75" customHeight="1" x14ac:dyDescent="0.25">
      <c r="A284" s="33"/>
      <c r="B284" s="33"/>
      <c r="C284" s="33"/>
      <c r="D284" s="33"/>
      <c r="E284" s="33"/>
      <c r="F284" s="33"/>
      <c r="G284" s="33"/>
      <c r="H284" s="33"/>
      <c r="I284" s="33"/>
      <c r="J284" s="33"/>
      <c r="K284" s="33"/>
      <c r="L284" s="33"/>
      <c r="M284" s="33"/>
      <c r="N284" s="33"/>
      <c r="O284" s="33"/>
      <c r="P284" s="33"/>
      <c r="Q284" s="33"/>
      <c r="R284" s="33"/>
      <c r="S284" s="33"/>
      <c r="T284" s="33"/>
      <c r="U284" s="33"/>
      <c r="V284" s="33"/>
      <c r="W284" s="33"/>
    </row>
    <row r="285" spans="1:23" ht="15.75" customHeight="1" x14ac:dyDescent="0.25">
      <c r="A285" s="33"/>
      <c r="B285" s="33"/>
      <c r="C285" s="33"/>
      <c r="D285" s="33"/>
      <c r="E285" s="33"/>
      <c r="F285" s="33"/>
      <c r="G285" s="33"/>
      <c r="H285" s="33"/>
      <c r="I285" s="33"/>
      <c r="J285" s="33"/>
      <c r="K285" s="33"/>
      <c r="L285" s="33"/>
      <c r="M285" s="33"/>
      <c r="N285" s="33"/>
      <c r="O285" s="33"/>
      <c r="P285" s="33"/>
      <c r="Q285" s="33"/>
      <c r="R285" s="33"/>
      <c r="S285" s="33"/>
      <c r="T285" s="33"/>
      <c r="U285" s="33"/>
      <c r="V285" s="33"/>
      <c r="W285" s="33"/>
    </row>
    <row r="286" spans="1:23" ht="15.75" customHeight="1" x14ac:dyDescent="0.25">
      <c r="A286" s="33"/>
      <c r="B286" s="33"/>
      <c r="C286" s="33"/>
      <c r="D286" s="33"/>
      <c r="E286" s="33"/>
      <c r="F286" s="33"/>
      <c r="G286" s="33"/>
      <c r="H286" s="33"/>
      <c r="I286" s="33"/>
      <c r="J286" s="33"/>
      <c r="K286" s="33"/>
      <c r="L286" s="33"/>
      <c r="M286" s="33"/>
      <c r="N286" s="33"/>
      <c r="O286" s="33"/>
      <c r="P286" s="33"/>
      <c r="Q286" s="33"/>
      <c r="R286" s="33"/>
      <c r="S286" s="33"/>
      <c r="T286" s="33"/>
      <c r="U286" s="33"/>
      <c r="V286" s="33"/>
      <c r="W286" s="33"/>
    </row>
    <row r="287" spans="1:23" ht="15.75" customHeight="1" x14ac:dyDescent="0.25">
      <c r="A287" s="33"/>
      <c r="B287" s="33"/>
      <c r="C287" s="33"/>
      <c r="D287" s="33"/>
      <c r="E287" s="33"/>
      <c r="F287" s="33"/>
      <c r="G287" s="33"/>
      <c r="H287" s="33"/>
      <c r="I287" s="33"/>
      <c r="J287" s="33"/>
      <c r="K287" s="33"/>
      <c r="L287" s="33"/>
      <c r="M287" s="33"/>
      <c r="N287" s="33"/>
      <c r="O287" s="33"/>
      <c r="P287" s="33"/>
      <c r="Q287" s="33"/>
      <c r="R287" s="33"/>
      <c r="S287" s="33"/>
      <c r="T287" s="33"/>
      <c r="U287" s="33"/>
      <c r="V287" s="33"/>
      <c r="W287" s="33"/>
    </row>
    <row r="288" spans="1:23" ht="15.75" customHeight="1" x14ac:dyDescent="0.25">
      <c r="A288" s="33"/>
      <c r="B288" s="33"/>
      <c r="C288" s="33"/>
      <c r="D288" s="33"/>
      <c r="E288" s="33"/>
      <c r="F288" s="33"/>
      <c r="G288" s="33"/>
      <c r="H288" s="33"/>
      <c r="I288" s="33"/>
      <c r="J288" s="33"/>
      <c r="K288" s="33"/>
      <c r="L288" s="33"/>
      <c r="M288" s="33"/>
      <c r="N288" s="33"/>
      <c r="O288" s="33"/>
      <c r="P288" s="33"/>
      <c r="Q288" s="33"/>
      <c r="R288" s="33"/>
      <c r="S288" s="33"/>
      <c r="T288" s="33"/>
      <c r="U288" s="33"/>
      <c r="V288" s="33"/>
      <c r="W288" s="33"/>
    </row>
    <row r="289" spans="1:23" ht="15.75" customHeight="1" x14ac:dyDescent="0.25">
      <c r="A289" s="33"/>
      <c r="B289" s="33"/>
      <c r="C289" s="33"/>
      <c r="D289" s="33"/>
      <c r="E289" s="33"/>
      <c r="F289" s="33"/>
      <c r="G289" s="33"/>
      <c r="H289" s="33"/>
      <c r="I289" s="33"/>
      <c r="J289" s="33"/>
      <c r="K289" s="33"/>
      <c r="L289" s="33"/>
      <c r="M289" s="33"/>
      <c r="N289" s="33"/>
      <c r="O289" s="33"/>
      <c r="P289" s="33"/>
      <c r="Q289" s="33"/>
      <c r="R289" s="33"/>
      <c r="S289" s="33"/>
      <c r="T289" s="33"/>
      <c r="U289" s="33"/>
      <c r="V289" s="33"/>
      <c r="W289" s="33"/>
    </row>
    <row r="290" spans="1:23" ht="15.75" customHeight="1" x14ac:dyDescent="0.25">
      <c r="A290" s="33"/>
      <c r="B290" s="33"/>
      <c r="C290" s="33"/>
      <c r="D290" s="33"/>
      <c r="E290" s="33"/>
      <c r="F290" s="33"/>
      <c r="G290" s="33"/>
      <c r="H290" s="33"/>
      <c r="I290" s="33"/>
      <c r="J290" s="33"/>
      <c r="K290" s="33"/>
      <c r="L290" s="33"/>
      <c r="M290" s="33"/>
      <c r="N290" s="33"/>
      <c r="O290" s="33"/>
      <c r="P290" s="33"/>
      <c r="Q290" s="33"/>
      <c r="R290" s="33"/>
      <c r="S290" s="33"/>
      <c r="T290" s="33"/>
      <c r="U290" s="33"/>
      <c r="V290" s="33"/>
      <c r="W290" s="33"/>
    </row>
    <row r="291" spans="1:23" ht="15.75" customHeight="1" x14ac:dyDescent="0.25">
      <c r="A291" s="33"/>
      <c r="B291" s="33"/>
      <c r="C291" s="33"/>
      <c r="D291" s="33"/>
      <c r="E291" s="33"/>
      <c r="F291" s="33"/>
      <c r="G291" s="33"/>
      <c r="H291" s="33"/>
      <c r="I291" s="33"/>
      <c r="J291" s="33"/>
      <c r="K291" s="33"/>
      <c r="L291" s="33"/>
      <c r="M291" s="33"/>
      <c r="N291" s="33"/>
      <c r="O291" s="33"/>
      <c r="P291" s="33"/>
      <c r="Q291" s="33"/>
      <c r="R291" s="33"/>
      <c r="S291" s="33"/>
      <c r="T291" s="33"/>
      <c r="U291" s="33"/>
      <c r="V291" s="33"/>
      <c r="W291" s="33"/>
    </row>
    <row r="292" spans="1:23" ht="15.75" customHeight="1" x14ac:dyDescent="0.25">
      <c r="A292" s="33"/>
      <c r="B292" s="33"/>
      <c r="C292" s="33"/>
      <c r="D292" s="33"/>
      <c r="E292" s="33"/>
      <c r="F292" s="33"/>
      <c r="G292" s="33"/>
      <c r="H292" s="33"/>
      <c r="I292" s="33"/>
      <c r="J292" s="33"/>
      <c r="K292" s="33"/>
      <c r="L292" s="33"/>
      <c r="M292" s="33"/>
      <c r="N292" s="33"/>
      <c r="O292" s="33"/>
      <c r="P292" s="33"/>
      <c r="Q292" s="33"/>
      <c r="R292" s="33"/>
      <c r="S292" s="33"/>
      <c r="T292" s="33"/>
      <c r="U292" s="33"/>
      <c r="V292" s="33"/>
      <c r="W292" s="33"/>
    </row>
    <row r="293" spans="1:23" ht="15.75" customHeight="1" x14ac:dyDescent="0.25">
      <c r="A293" s="33"/>
      <c r="B293" s="33"/>
      <c r="C293" s="33"/>
      <c r="D293" s="33"/>
      <c r="E293" s="33"/>
      <c r="F293" s="33"/>
      <c r="G293" s="33"/>
      <c r="H293" s="33"/>
      <c r="I293" s="33"/>
      <c r="J293" s="33"/>
      <c r="K293" s="33"/>
      <c r="L293" s="33"/>
      <c r="M293" s="33"/>
      <c r="N293" s="33"/>
      <c r="O293" s="33"/>
      <c r="P293" s="33"/>
      <c r="Q293" s="33"/>
      <c r="R293" s="33"/>
      <c r="S293" s="33"/>
      <c r="T293" s="33"/>
      <c r="U293" s="33"/>
      <c r="V293" s="33"/>
      <c r="W293" s="33"/>
    </row>
    <row r="294" spans="1:23" ht="15.75" customHeight="1" x14ac:dyDescent="0.25">
      <c r="A294" s="33"/>
      <c r="B294" s="33"/>
      <c r="C294" s="33"/>
      <c r="D294" s="33"/>
      <c r="E294" s="33"/>
      <c r="F294" s="33"/>
      <c r="G294" s="33"/>
      <c r="H294" s="33"/>
      <c r="I294" s="33"/>
      <c r="J294" s="33"/>
      <c r="K294" s="33"/>
      <c r="L294" s="33"/>
      <c r="M294" s="33"/>
      <c r="N294" s="33"/>
      <c r="O294" s="33"/>
      <c r="P294" s="33"/>
      <c r="Q294" s="33"/>
      <c r="R294" s="33"/>
      <c r="S294" s="33"/>
      <c r="T294" s="33"/>
      <c r="U294" s="33"/>
      <c r="V294" s="33"/>
      <c r="W294" s="33"/>
    </row>
    <row r="295" spans="1:23" ht="15.75" customHeight="1" x14ac:dyDescent="0.25">
      <c r="A295" s="33"/>
      <c r="B295" s="33"/>
      <c r="C295" s="33"/>
      <c r="D295" s="33"/>
      <c r="E295" s="33"/>
      <c r="F295" s="33"/>
      <c r="G295" s="33"/>
      <c r="H295" s="33"/>
      <c r="I295" s="33"/>
      <c r="J295" s="33"/>
      <c r="K295" s="33"/>
      <c r="L295" s="33"/>
      <c r="M295" s="33"/>
      <c r="N295" s="33"/>
      <c r="O295" s="33"/>
      <c r="P295" s="33"/>
      <c r="Q295" s="33"/>
      <c r="R295" s="33"/>
      <c r="S295" s="33"/>
      <c r="T295" s="33"/>
      <c r="U295" s="33"/>
      <c r="V295" s="33"/>
      <c r="W295" s="33"/>
    </row>
    <row r="296" spans="1:23" ht="15.75" customHeight="1" x14ac:dyDescent="0.25">
      <c r="A296" s="33"/>
      <c r="B296" s="33"/>
      <c r="C296" s="33"/>
      <c r="D296" s="33"/>
      <c r="E296" s="33"/>
      <c r="F296" s="33"/>
      <c r="G296" s="33"/>
      <c r="H296" s="33"/>
      <c r="I296" s="33"/>
      <c r="J296" s="33"/>
      <c r="K296" s="33"/>
      <c r="L296" s="33"/>
      <c r="M296" s="33"/>
      <c r="N296" s="33"/>
      <c r="O296" s="33"/>
      <c r="P296" s="33"/>
      <c r="Q296" s="33"/>
      <c r="R296" s="33"/>
      <c r="S296" s="33"/>
      <c r="T296" s="33"/>
      <c r="U296" s="33"/>
      <c r="V296" s="33"/>
      <c r="W296" s="33"/>
    </row>
    <row r="297" spans="1:23" ht="15.75" customHeight="1" x14ac:dyDescent="0.25">
      <c r="A297" s="33"/>
      <c r="B297" s="33"/>
      <c r="C297" s="33"/>
      <c r="D297" s="33"/>
      <c r="E297" s="33"/>
      <c r="F297" s="33"/>
      <c r="G297" s="33"/>
      <c r="H297" s="33"/>
      <c r="I297" s="33"/>
      <c r="J297" s="33"/>
      <c r="K297" s="33"/>
      <c r="L297" s="33"/>
      <c r="M297" s="33"/>
      <c r="N297" s="33"/>
      <c r="O297" s="33"/>
      <c r="P297" s="33"/>
      <c r="Q297" s="33"/>
      <c r="R297" s="33"/>
      <c r="S297" s="33"/>
      <c r="T297" s="33"/>
      <c r="U297" s="33"/>
      <c r="V297" s="33"/>
      <c r="W297" s="33"/>
    </row>
    <row r="298" spans="1:23" ht="15.75" customHeight="1" x14ac:dyDescent="0.25">
      <c r="A298" s="33"/>
      <c r="B298" s="33"/>
      <c r="C298" s="33"/>
      <c r="D298" s="33"/>
      <c r="E298" s="33"/>
      <c r="F298" s="33"/>
      <c r="G298" s="33"/>
      <c r="H298" s="33"/>
      <c r="I298" s="33"/>
      <c r="J298" s="33"/>
      <c r="K298" s="33"/>
      <c r="L298" s="33"/>
      <c r="M298" s="33"/>
      <c r="N298" s="33"/>
      <c r="O298" s="33"/>
      <c r="P298" s="33"/>
      <c r="Q298" s="33"/>
      <c r="R298" s="33"/>
      <c r="S298" s="33"/>
      <c r="T298" s="33"/>
      <c r="U298" s="33"/>
      <c r="V298" s="33"/>
      <c r="W298" s="33"/>
    </row>
    <row r="299" spans="1:23" ht="15.75" customHeight="1" x14ac:dyDescent="0.25">
      <c r="A299" s="33"/>
      <c r="B299" s="33"/>
      <c r="C299" s="33"/>
      <c r="D299" s="33"/>
      <c r="E299" s="33"/>
      <c r="F299" s="33"/>
      <c r="G299" s="33"/>
      <c r="H299" s="33"/>
      <c r="I299" s="33"/>
      <c r="J299" s="33"/>
      <c r="K299" s="33"/>
      <c r="L299" s="33"/>
      <c r="M299" s="33"/>
      <c r="N299" s="33"/>
      <c r="O299" s="33"/>
      <c r="P299" s="33"/>
      <c r="Q299" s="33"/>
      <c r="R299" s="33"/>
      <c r="S299" s="33"/>
      <c r="T299" s="33"/>
      <c r="U299" s="33"/>
      <c r="V299" s="33"/>
      <c r="W299" s="33"/>
    </row>
    <row r="300" spans="1:23" ht="15.75" customHeight="1" x14ac:dyDescent="0.25">
      <c r="A300" s="33"/>
      <c r="B300" s="33"/>
      <c r="C300" s="33"/>
      <c r="D300" s="33"/>
      <c r="E300" s="33"/>
      <c r="F300" s="33"/>
      <c r="G300" s="33"/>
      <c r="H300" s="33"/>
      <c r="I300" s="33"/>
      <c r="J300" s="33"/>
      <c r="K300" s="33"/>
      <c r="L300" s="33"/>
      <c r="M300" s="33"/>
      <c r="N300" s="33"/>
      <c r="O300" s="33"/>
      <c r="P300" s="33"/>
      <c r="Q300" s="33"/>
      <c r="R300" s="33"/>
      <c r="S300" s="33"/>
      <c r="T300" s="33"/>
      <c r="U300" s="33"/>
      <c r="V300" s="33"/>
      <c r="W300" s="33"/>
    </row>
    <row r="301" spans="1:23" ht="15.75" customHeight="1" x14ac:dyDescent="0.25">
      <c r="A301" s="33"/>
      <c r="B301" s="33"/>
      <c r="C301" s="33"/>
      <c r="D301" s="33"/>
      <c r="E301" s="33"/>
      <c r="F301" s="33"/>
      <c r="G301" s="33"/>
      <c r="H301" s="33"/>
      <c r="I301" s="33"/>
      <c r="J301" s="33"/>
      <c r="K301" s="33"/>
      <c r="L301" s="33"/>
      <c r="M301" s="33"/>
      <c r="N301" s="33"/>
      <c r="O301" s="33"/>
      <c r="P301" s="33"/>
      <c r="Q301" s="33"/>
      <c r="R301" s="33"/>
      <c r="S301" s="33"/>
      <c r="T301" s="33"/>
      <c r="U301" s="33"/>
      <c r="V301" s="33"/>
      <c r="W301" s="33"/>
    </row>
    <row r="302" spans="1:23" ht="15.75" customHeight="1" x14ac:dyDescent="0.25">
      <c r="A302" s="33"/>
      <c r="B302" s="33"/>
      <c r="C302" s="33"/>
      <c r="D302" s="33"/>
      <c r="E302" s="33"/>
      <c r="F302" s="33"/>
      <c r="G302" s="33"/>
      <c r="H302" s="33"/>
      <c r="I302" s="33"/>
      <c r="J302" s="33"/>
      <c r="K302" s="33"/>
      <c r="L302" s="33"/>
      <c r="M302" s="33"/>
      <c r="N302" s="33"/>
      <c r="O302" s="33"/>
      <c r="P302" s="33"/>
      <c r="Q302" s="33"/>
      <c r="R302" s="33"/>
      <c r="S302" s="33"/>
      <c r="T302" s="33"/>
      <c r="U302" s="33"/>
      <c r="V302" s="33"/>
      <c r="W302" s="33"/>
    </row>
    <row r="303" spans="1:23" ht="15.75" customHeight="1" x14ac:dyDescent="0.25">
      <c r="A303" s="33"/>
      <c r="B303" s="33"/>
      <c r="C303" s="33"/>
      <c r="D303" s="33"/>
      <c r="E303" s="33"/>
      <c r="F303" s="33"/>
      <c r="G303" s="33"/>
      <c r="H303" s="33"/>
      <c r="I303" s="33"/>
      <c r="J303" s="33"/>
      <c r="K303" s="33"/>
      <c r="L303" s="33"/>
      <c r="M303" s="33"/>
      <c r="N303" s="33"/>
      <c r="O303" s="33"/>
      <c r="P303" s="33"/>
      <c r="Q303" s="33"/>
      <c r="R303" s="33"/>
      <c r="S303" s="33"/>
      <c r="T303" s="33"/>
      <c r="U303" s="33"/>
      <c r="V303" s="33"/>
      <c r="W303" s="33"/>
    </row>
    <row r="304" spans="1:23" ht="15.75" customHeight="1" x14ac:dyDescent="0.25">
      <c r="A304" s="33"/>
      <c r="B304" s="33"/>
      <c r="C304" s="33"/>
      <c r="D304" s="33"/>
      <c r="E304" s="33"/>
      <c r="F304" s="33"/>
      <c r="G304" s="33"/>
      <c r="H304" s="33"/>
      <c r="I304" s="33"/>
      <c r="J304" s="33"/>
      <c r="K304" s="33"/>
      <c r="L304" s="33"/>
      <c r="M304" s="33"/>
      <c r="N304" s="33"/>
      <c r="O304" s="33"/>
      <c r="P304" s="33"/>
      <c r="Q304" s="33"/>
      <c r="R304" s="33"/>
      <c r="S304" s="33"/>
      <c r="T304" s="33"/>
      <c r="U304" s="33"/>
      <c r="V304" s="33"/>
      <c r="W304" s="33"/>
    </row>
    <row r="305" spans="1:23" ht="15.75" customHeight="1" x14ac:dyDescent="0.25">
      <c r="A305" s="33"/>
      <c r="B305" s="33"/>
      <c r="C305" s="33"/>
      <c r="D305" s="33"/>
      <c r="E305" s="33"/>
      <c r="F305" s="33"/>
      <c r="G305" s="33"/>
      <c r="H305" s="33"/>
      <c r="I305" s="33"/>
      <c r="J305" s="33"/>
      <c r="K305" s="33"/>
      <c r="L305" s="33"/>
      <c r="M305" s="33"/>
      <c r="N305" s="33"/>
      <c r="O305" s="33"/>
      <c r="P305" s="33"/>
      <c r="Q305" s="33"/>
      <c r="R305" s="33"/>
      <c r="S305" s="33"/>
      <c r="T305" s="33"/>
      <c r="U305" s="33"/>
      <c r="V305" s="33"/>
      <c r="W305" s="33"/>
    </row>
    <row r="306" spans="1:23" ht="15.75" customHeight="1" x14ac:dyDescent="0.25">
      <c r="A306" s="33"/>
      <c r="B306" s="33"/>
      <c r="C306" s="33"/>
      <c r="D306" s="33"/>
      <c r="E306" s="33"/>
      <c r="F306" s="33"/>
      <c r="G306" s="33"/>
      <c r="H306" s="33"/>
      <c r="I306" s="33"/>
      <c r="J306" s="33"/>
      <c r="K306" s="33"/>
      <c r="L306" s="33"/>
      <c r="M306" s="33"/>
      <c r="N306" s="33"/>
      <c r="O306" s="33"/>
      <c r="P306" s="33"/>
      <c r="Q306" s="33"/>
      <c r="R306" s="33"/>
      <c r="S306" s="33"/>
      <c r="T306" s="33"/>
      <c r="U306" s="33"/>
      <c r="V306" s="33"/>
      <c r="W306" s="33"/>
    </row>
    <row r="307" spans="1:23" ht="15.75" customHeight="1" x14ac:dyDescent="0.25">
      <c r="A307" s="33"/>
      <c r="B307" s="33"/>
      <c r="C307" s="33"/>
      <c r="D307" s="33"/>
      <c r="E307" s="33"/>
      <c r="F307" s="33"/>
      <c r="G307" s="33"/>
      <c r="H307" s="33"/>
      <c r="I307" s="33"/>
      <c r="J307" s="33"/>
      <c r="K307" s="33"/>
      <c r="L307" s="33"/>
      <c r="M307" s="33"/>
      <c r="N307" s="33"/>
      <c r="O307" s="33"/>
      <c r="P307" s="33"/>
      <c r="Q307" s="33"/>
      <c r="R307" s="33"/>
      <c r="S307" s="33"/>
      <c r="T307" s="33"/>
      <c r="U307" s="33"/>
      <c r="V307" s="33"/>
      <c r="W307" s="33"/>
    </row>
    <row r="308" spans="1:23" ht="15.75" customHeight="1" x14ac:dyDescent="0.25">
      <c r="A308" s="33"/>
      <c r="B308" s="33"/>
      <c r="C308" s="33"/>
      <c r="D308" s="33"/>
      <c r="E308" s="33"/>
      <c r="F308" s="33"/>
      <c r="G308" s="33"/>
      <c r="H308" s="33"/>
      <c r="I308" s="33"/>
      <c r="J308" s="33"/>
      <c r="K308" s="33"/>
      <c r="L308" s="33"/>
      <c r="M308" s="33"/>
      <c r="N308" s="33"/>
      <c r="O308" s="33"/>
      <c r="P308" s="33"/>
      <c r="Q308" s="33"/>
      <c r="R308" s="33"/>
      <c r="S308" s="33"/>
      <c r="T308" s="33"/>
      <c r="U308" s="33"/>
      <c r="V308" s="33"/>
      <c r="W308" s="33"/>
    </row>
    <row r="309" spans="1:23" ht="15.75" customHeight="1" x14ac:dyDescent="0.25">
      <c r="A309" s="33"/>
      <c r="B309" s="33"/>
      <c r="C309" s="33"/>
      <c r="D309" s="33"/>
      <c r="E309" s="33"/>
      <c r="F309" s="33"/>
      <c r="G309" s="33"/>
      <c r="H309" s="33"/>
      <c r="I309" s="33"/>
      <c r="J309" s="33"/>
      <c r="K309" s="33"/>
      <c r="L309" s="33"/>
      <c r="M309" s="33"/>
      <c r="N309" s="33"/>
      <c r="O309" s="33"/>
      <c r="P309" s="33"/>
      <c r="Q309" s="33"/>
      <c r="R309" s="33"/>
      <c r="S309" s="33"/>
      <c r="T309" s="33"/>
      <c r="U309" s="33"/>
      <c r="V309" s="33"/>
      <c r="W309" s="33"/>
    </row>
    <row r="310" spans="1:23" ht="15.75" customHeight="1" x14ac:dyDescent="0.25">
      <c r="A310" s="33"/>
      <c r="B310" s="33"/>
      <c r="C310" s="33"/>
      <c r="D310" s="33"/>
      <c r="E310" s="33"/>
      <c r="F310" s="33"/>
      <c r="G310" s="33"/>
      <c r="H310" s="33"/>
      <c r="I310" s="33"/>
      <c r="J310" s="33"/>
      <c r="K310" s="33"/>
      <c r="L310" s="33"/>
      <c r="M310" s="33"/>
      <c r="N310" s="33"/>
      <c r="O310" s="33"/>
      <c r="P310" s="33"/>
      <c r="Q310" s="33"/>
      <c r="R310" s="33"/>
      <c r="S310" s="33"/>
      <c r="T310" s="33"/>
      <c r="U310" s="33"/>
      <c r="V310" s="33"/>
      <c r="W310" s="33"/>
    </row>
    <row r="311" spans="1:23" ht="15.75" customHeight="1" x14ac:dyDescent="0.25">
      <c r="A311" s="33"/>
      <c r="B311" s="33"/>
      <c r="C311" s="33"/>
      <c r="D311" s="33"/>
      <c r="E311" s="33"/>
      <c r="F311" s="33"/>
      <c r="G311" s="33"/>
      <c r="H311" s="33"/>
      <c r="I311" s="33"/>
      <c r="J311" s="33"/>
      <c r="K311" s="33"/>
      <c r="L311" s="33"/>
      <c r="M311" s="33"/>
      <c r="N311" s="33"/>
      <c r="O311" s="33"/>
      <c r="P311" s="33"/>
      <c r="Q311" s="33"/>
      <c r="R311" s="33"/>
      <c r="S311" s="33"/>
      <c r="T311" s="33"/>
      <c r="U311" s="33"/>
      <c r="V311" s="33"/>
      <c r="W311" s="33"/>
    </row>
    <row r="312" spans="1:23" ht="15.75" customHeight="1" x14ac:dyDescent="0.25">
      <c r="A312" s="33"/>
      <c r="B312" s="33"/>
      <c r="C312" s="33"/>
      <c r="D312" s="33"/>
      <c r="E312" s="33"/>
      <c r="F312" s="33"/>
      <c r="G312" s="33"/>
      <c r="H312" s="33"/>
      <c r="I312" s="33"/>
      <c r="J312" s="33"/>
      <c r="K312" s="33"/>
      <c r="L312" s="33"/>
      <c r="M312" s="33"/>
      <c r="N312" s="33"/>
      <c r="O312" s="33"/>
      <c r="P312" s="33"/>
      <c r="Q312" s="33"/>
      <c r="R312" s="33"/>
      <c r="S312" s="33"/>
      <c r="T312" s="33"/>
      <c r="U312" s="33"/>
      <c r="V312" s="33"/>
      <c r="W312" s="33"/>
    </row>
    <row r="313" spans="1:23" ht="15.75" customHeight="1" x14ac:dyDescent="0.25">
      <c r="A313" s="33"/>
      <c r="B313" s="33"/>
      <c r="C313" s="33"/>
      <c r="D313" s="33"/>
      <c r="E313" s="33"/>
      <c r="F313" s="33"/>
      <c r="G313" s="33"/>
      <c r="H313" s="33"/>
      <c r="I313" s="33"/>
      <c r="J313" s="33"/>
      <c r="K313" s="33"/>
      <c r="L313" s="33"/>
      <c r="M313" s="33"/>
      <c r="N313" s="33"/>
      <c r="O313" s="33"/>
      <c r="P313" s="33"/>
      <c r="Q313" s="33"/>
      <c r="R313" s="33"/>
      <c r="S313" s="33"/>
      <c r="T313" s="33"/>
      <c r="U313" s="33"/>
      <c r="V313" s="33"/>
      <c r="W313" s="33"/>
    </row>
    <row r="314" spans="1:23" ht="15.75" customHeight="1" x14ac:dyDescent="0.25">
      <c r="A314" s="33"/>
      <c r="B314" s="33"/>
      <c r="C314" s="33"/>
      <c r="D314" s="33"/>
      <c r="E314" s="33"/>
      <c r="F314" s="33"/>
      <c r="G314" s="33"/>
      <c r="H314" s="33"/>
      <c r="I314" s="33"/>
      <c r="J314" s="33"/>
      <c r="K314" s="33"/>
      <c r="L314" s="33"/>
      <c r="M314" s="33"/>
      <c r="N314" s="33"/>
      <c r="O314" s="33"/>
      <c r="P314" s="33"/>
      <c r="Q314" s="33"/>
      <c r="R314" s="33"/>
      <c r="S314" s="33"/>
      <c r="T314" s="33"/>
      <c r="U314" s="33"/>
      <c r="V314" s="33"/>
      <c r="W314" s="33"/>
    </row>
    <row r="315" spans="1:23" ht="15.75" customHeight="1" x14ac:dyDescent="0.25">
      <c r="A315" s="33"/>
      <c r="B315" s="33"/>
      <c r="C315" s="33"/>
      <c r="D315" s="33"/>
      <c r="E315" s="33"/>
      <c r="F315" s="33"/>
      <c r="G315" s="33"/>
      <c r="H315" s="33"/>
      <c r="I315" s="33"/>
      <c r="J315" s="33"/>
      <c r="K315" s="33"/>
      <c r="L315" s="33"/>
      <c r="M315" s="33"/>
      <c r="N315" s="33"/>
      <c r="O315" s="33"/>
      <c r="P315" s="33"/>
      <c r="Q315" s="33"/>
      <c r="R315" s="33"/>
      <c r="S315" s="33"/>
      <c r="T315" s="33"/>
      <c r="U315" s="33"/>
      <c r="V315" s="33"/>
      <c r="W315" s="33"/>
    </row>
    <row r="316" spans="1:23" ht="15.75" customHeight="1" x14ac:dyDescent="0.25">
      <c r="A316" s="33"/>
      <c r="B316" s="33"/>
      <c r="C316" s="33"/>
      <c r="D316" s="33"/>
      <c r="E316" s="33"/>
      <c r="F316" s="33"/>
      <c r="G316" s="33"/>
      <c r="H316" s="33"/>
      <c r="I316" s="33"/>
      <c r="J316" s="33"/>
      <c r="K316" s="33"/>
      <c r="L316" s="33"/>
      <c r="M316" s="33"/>
      <c r="N316" s="33"/>
      <c r="O316" s="33"/>
      <c r="P316" s="33"/>
      <c r="Q316" s="33"/>
      <c r="R316" s="33"/>
      <c r="S316" s="33"/>
      <c r="T316" s="33"/>
      <c r="U316" s="33"/>
      <c r="V316" s="33"/>
      <c r="W316" s="33"/>
    </row>
    <row r="317" spans="1:23" ht="15.75" customHeight="1" x14ac:dyDescent="0.25">
      <c r="A317" s="33"/>
      <c r="B317" s="33"/>
      <c r="C317" s="33"/>
      <c r="D317" s="33"/>
      <c r="E317" s="33"/>
      <c r="F317" s="33"/>
      <c r="G317" s="33"/>
      <c r="H317" s="33"/>
      <c r="I317" s="33"/>
      <c r="J317" s="33"/>
      <c r="K317" s="33"/>
      <c r="L317" s="33"/>
      <c r="M317" s="33"/>
      <c r="N317" s="33"/>
      <c r="O317" s="33"/>
      <c r="P317" s="33"/>
      <c r="Q317" s="33"/>
      <c r="R317" s="33"/>
      <c r="S317" s="33"/>
      <c r="T317" s="33"/>
      <c r="U317" s="33"/>
      <c r="V317" s="33"/>
      <c r="W317" s="33"/>
    </row>
    <row r="318" spans="1:23" ht="15.75" customHeight="1" x14ac:dyDescent="0.25">
      <c r="A318" s="33"/>
      <c r="B318" s="33"/>
      <c r="C318" s="33"/>
      <c r="D318" s="33"/>
      <c r="E318" s="33"/>
      <c r="F318" s="33"/>
      <c r="G318" s="33"/>
      <c r="H318" s="33"/>
      <c r="I318" s="33"/>
      <c r="J318" s="33"/>
      <c r="K318" s="33"/>
      <c r="L318" s="33"/>
      <c r="M318" s="33"/>
      <c r="N318" s="33"/>
      <c r="O318" s="33"/>
      <c r="P318" s="33"/>
      <c r="Q318" s="33"/>
      <c r="R318" s="33"/>
      <c r="S318" s="33"/>
      <c r="T318" s="33"/>
      <c r="U318" s="33"/>
      <c r="V318" s="33"/>
      <c r="W318" s="33"/>
    </row>
    <row r="319" spans="1:23" ht="15.75" customHeight="1" x14ac:dyDescent="0.25">
      <c r="A319" s="33"/>
      <c r="B319" s="33"/>
      <c r="C319" s="33"/>
      <c r="D319" s="33"/>
      <c r="E319" s="33"/>
      <c r="F319" s="33"/>
      <c r="G319" s="33"/>
      <c r="H319" s="33"/>
      <c r="I319" s="33"/>
      <c r="J319" s="33"/>
      <c r="K319" s="33"/>
      <c r="L319" s="33"/>
      <c r="M319" s="33"/>
      <c r="N319" s="33"/>
      <c r="O319" s="33"/>
      <c r="P319" s="33"/>
      <c r="Q319" s="33"/>
      <c r="R319" s="33"/>
      <c r="S319" s="33"/>
      <c r="T319" s="33"/>
      <c r="U319" s="33"/>
      <c r="V319" s="33"/>
      <c r="W319" s="33"/>
    </row>
    <row r="320" spans="1:23" ht="15.75" customHeight="1" x14ac:dyDescent="0.25">
      <c r="A320" s="33"/>
      <c r="B320" s="33"/>
      <c r="C320" s="33"/>
      <c r="D320" s="33"/>
      <c r="E320" s="33"/>
      <c r="F320" s="33"/>
      <c r="G320" s="33"/>
      <c r="H320" s="33"/>
      <c r="I320" s="33"/>
      <c r="J320" s="33"/>
      <c r="K320" s="33"/>
      <c r="L320" s="33"/>
      <c r="M320" s="33"/>
      <c r="N320" s="33"/>
      <c r="O320" s="33"/>
      <c r="P320" s="33"/>
      <c r="Q320" s="33"/>
      <c r="R320" s="33"/>
      <c r="S320" s="33"/>
      <c r="T320" s="33"/>
      <c r="U320" s="33"/>
      <c r="V320" s="33"/>
      <c r="W320" s="33"/>
    </row>
    <row r="321" spans="1:23" ht="15.75" customHeight="1" x14ac:dyDescent="0.25">
      <c r="A321" s="33"/>
      <c r="B321" s="33"/>
      <c r="C321" s="33"/>
      <c r="D321" s="33"/>
      <c r="E321" s="33"/>
      <c r="F321" s="33"/>
      <c r="G321" s="33"/>
      <c r="H321" s="33"/>
      <c r="I321" s="33"/>
      <c r="J321" s="33"/>
      <c r="K321" s="33"/>
      <c r="L321" s="33"/>
      <c r="M321" s="33"/>
      <c r="N321" s="33"/>
      <c r="O321" s="33"/>
      <c r="P321" s="33"/>
      <c r="Q321" s="33"/>
      <c r="R321" s="33"/>
      <c r="S321" s="33"/>
      <c r="T321" s="33"/>
      <c r="U321" s="33"/>
      <c r="V321" s="33"/>
      <c r="W321" s="33"/>
    </row>
    <row r="322" spans="1:23" ht="15.75" customHeight="1" x14ac:dyDescent="0.25">
      <c r="A322" s="33"/>
      <c r="B322" s="33"/>
      <c r="C322" s="33"/>
      <c r="D322" s="33"/>
      <c r="E322" s="33"/>
      <c r="F322" s="33"/>
      <c r="G322" s="33"/>
      <c r="H322" s="33"/>
      <c r="I322" s="33"/>
      <c r="J322" s="33"/>
      <c r="K322" s="33"/>
      <c r="L322" s="33"/>
      <c r="M322" s="33"/>
      <c r="N322" s="33"/>
      <c r="O322" s="33"/>
      <c r="P322" s="33"/>
      <c r="Q322" s="33"/>
      <c r="R322" s="33"/>
      <c r="S322" s="33"/>
      <c r="T322" s="33"/>
      <c r="U322" s="33"/>
      <c r="V322" s="33"/>
      <c r="W322" s="33"/>
    </row>
    <row r="323" spans="1:23" ht="15.75" customHeight="1" x14ac:dyDescent="0.25">
      <c r="A323" s="33"/>
      <c r="B323" s="33"/>
      <c r="C323" s="33"/>
      <c r="D323" s="33"/>
      <c r="E323" s="33"/>
      <c r="F323" s="33"/>
      <c r="G323" s="33"/>
      <c r="H323" s="33"/>
      <c r="I323" s="33"/>
      <c r="J323" s="33"/>
      <c r="K323" s="33"/>
      <c r="L323" s="33"/>
      <c r="M323" s="33"/>
      <c r="N323" s="33"/>
      <c r="O323" s="33"/>
      <c r="P323" s="33"/>
      <c r="Q323" s="33"/>
      <c r="R323" s="33"/>
      <c r="S323" s="33"/>
      <c r="T323" s="33"/>
      <c r="U323" s="33"/>
      <c r="V323" s="33"/>
      <c r="W323" s="33"/>
    </row>
    <row r="324" spans="1:23" ht="15.75" customHeight="1" x14ac:dyDescent="0.25">
      <c r="A324" s="33"/>
      <c r="B324" s="33"/>
      <c r="C324" s="33"/>
      <c r="D324" s="33"/>
      <c r="E324" s="33"/>
      <c r="F324" s="33"/>
      <c r="G324" s="33"/>
      <c r="H324" s="33"/>
      <c r="I324" s="33"/>
      <c r="J324" s="33"/>
      <c r="K324" s="33"/>
      <c r="L324" s="33"/>
      <c r="M324" s="33"/>
      <c r="N324" s="33"/>
      <c r="O324" s="33"/>
      <c r="P324" s="33"/>
      <c r="Q324" s="33"/>
      <c r="R324" s="33"/>
      <c r="S324" s="33"/>
      <c r="T324" s="33"/>
      <c r="U324" s="33"/>
      <c r="V324" s="33"/>
      <c r="W324" s="33"/>
    </row>
    <row r="325" spans="1:23" ht="15.75" customHeight="1" x14ac:dyDescent="0.25">
      <c r="A325" s="33"/>
      <c r="B325" s="33"/>
      <c r="C325" s="33"/>
      <c r="D325" s="33"/>
      <c r="E325" s="33"/>
      <c r="F325" s="33"/>
      <c r="G325" s="33"/>
      <c r="H325" s="33"/>
      <c r="I325" s="33"/>
      <c r="J325" s="33"/>
      <c r="K325" s="33"/>
      <c r="L325" s="33"/>
      <c r="M325" s="33"/>
      <c r="N325" s="33"/>
      <c r="O325" s="33"/>
      <c r="P325" s="33"/>
      <c r="Q325" s="33"/>
      <c r="R325" s="33"/>
      <c r="S325" s="33"/>
      <c r="T325" s="33"/>
      <c r="U325" s="33"/>
      <c r="V325" s="33"/>
      <c r="W325" s="33"/>
    </row>
    <row r="326" spans="1:23" ht="15.75" customHeight="1" x14ac:dyDescent="0.25">
      <c r="A326" s="33"/>
      <c r="B326" s="33"/>
      <c r="C326" s="33"/>
      <c r="D326" s="33"/>
      <c r="E326" s="33"/>
      <c r="F326" s="33"/>
      <c r="G326" s="33"/>
      <c r="H326" s="33"/>
      <c r="I326" s="33"/>
      <c r="J326" s="33"/>
      <c r="K326" s="33"/>
      <c r="L326" s="33"/>
      <c r="M326" s="33"/>
      <c r="N326" s="33"/>
      <c r="O326" s="33"/>
      <c r="P326" s="33"/>
      <c r="Q326" s="33"/>
      <c r="R326" s="33"/>
      <c r="S326" s="33"/>
      <c r="T326" s="33"/>
      <c r="U326" s="33"/>
      <c r="V326" s="33"/>
      <c r="W326" s="33"/>
    </row>
    <row r="327" spans="1:23" ht="15.75" customHeight="1" x14ac:dyDescent="0.25">
      <c r="A327" s="33"/>
      <c r="B327" s="33"/>
      <c r="C327" s="33"/>
      <c r="D327" s="33"/>
      <c r="E327" s="33"/>
      <c r="F327" s="33"/>
      <c r="G327" s="33"/>
      <c r="H327" s="33"/>
      <c r="I327" s="33"/>
      <c r="J327" s="33"/>
      <c r="K327" s="33"/>
      <c r="L327" s="33"/>
      <c r="M327" s="33"/>
      <c r="N327" s="33"/>
      <c r="O327" s="33"/>
      <c r="P327" s="33"/>
      <c r="Q327" s="33"/>
      <c r="R327" s="33"/>
      <c r="S327" s="33"/>
      <c r="T327" s="33"/>
      <c r="U327" s="33"/>
      <c r="V327" s="33"/>
      <c r="W327" s="33"/>
    </row>
    <row r="328" spans="1:23" ht="15.75" customHeight="1" x14ac:dyDescent="0.25">
      <c r="A328" s="33"/>
      <c r="B328" s="33"/>
      <c r="C328" s="33"/>
      <c r="D328" s="33"/>
      <c r="E328" s="33"/>
      <c r="F328" s="33"/>
      <c r="G328" s="33"/>
      <c r="H328" s="33"/>
      <c r="I328" s="33"/>
      <c r="J328" s="33"/>
      <c r="K328" s="33"/>
      <c r="L328" s="33"/>
      <c r="M328" s="33"/>
      <c r="N328" s="33"/>
      <c r="O328" s="33"/>
      <c r="P328" s="33"/>
      <c r="Q328" s="33"/>
      <c r="R328" s="33"/>
      <c r="S328" s="33"/>
      <c r="T328" s="33"/>
      <c r="U328" s="33"/>
      <c r="V328" s="33"/>
      <c r="W328" s="33"/>
    </row>
    <row r="329" spans="1:23" ht="15.75" customHeight="1" x14ac:dyDescent="0.25">
      <c r="A329" s="33"/>
      <c r="B329" s="33"/>
      <c r="C329" s="33"/>
      <c r="D329" s="33"/>
      <c r="E329" s="33"/>
      <c r="F329" s="33"/>
      <c r="G329" s="33"/>
      <c r="H329" s="33"/>
      <c r="I329" s="33"/>
      <c r="J329" s="33"/>
      <c r="K329" s="33"/>
      <c r="L329" s="33"/>
      <c r="M329" s="33"/>
      <c r="N329" s="33"/>
      <c r="O329" s="33"/>
      <c r="P329" s="33"/>
      <c r="Q329" s="33"/>
      <c r="R329" s="33"/>
      <c r="S329" s="33"/>
      <c r="T329" s="33"/>
      <c r="U329" s="33"/>
      <c r="V329" s="33"/>
      <c r="W329" s="33"/>
    </row>
    <row r="330" spans="1:23" ht="15.75" customHeight="1" x14ac:dyDescent="0.25">
      <c r="A330" s="33"/>
      <c r="B330" s="33"/>
      <c r="C330" s="33"/>
      <c r="D330" s="33"/>
      <c r="E330" s="33"/>
      <c r="F330" s="33"/>
      <c r="G330" s="33"/>
      <c r="H330" s="33"/>
      <c r="I330" s="33"/>
      <c r="J330" s="33"/>
      <c r="K330" s="33"/>
      <c r="L330" s="33"/>
      <c r="M330" s="33"/>
      <c r="N330" s="33"/>
      <c r="O330" s="33"/>
      <c r="P330" s="33"/>
      <c r="Q330" s="33"/>
      <c r="R330" s="33"/>
      <c r="S330" s="33"/>
      <c r="T330" s="33"/>
      <c r="U330" s="33"/>
      <c r="V330" s="33"/>
      <c r="W330" s="33"/>
    </row>
    <row r="331" spans="1:23" ht="15.75" customHeight="1" x14ac:dyDescent="0.25">
      <c r="A331" s="33"/>
      <c r="B331" s="33"/>
      <c r="C331" s="33"/>
      <c r="D331" s="33"/>
      <c r="E331" s="33"/>
      <c r="F331" s="33"/>
      <c r="G331" s="33"/>
      <c r="H331" s="33"/>
      <c r="I331" s="33"/>
      <c r="J331" s="33"/>
      <c r="K331" s="33"/>
      <c r="L331" s="33"/>
      <c r="M331" s="33"/>
      <c r="N331" s="33"/>
      <c r="O331" s="33"/>
      <c r="P331" s="33"/>
      <c r="Q331" s="33"/>
      <c r="R331" s="33"/>
      <c r="S331" s="33"/>
      <c r="T331" s="33"/>
      <c r="U331" s="33"/>
      <c r="V331" s="33"/>
      <c r="W331" s="33"/>
    </row>
    <row r="332" spans="1:23" ht="15.75" customHeight="1" x14ac:dyDescent="0.25">
      <c r="A332" s="33"/>
      <c r="B332" s="33"/>
      <c r="C332" s="33"/>
      <c r="D332" s="33"/>
      <c r="E332" s="33"/>
      <c r="F332" s="33"/>
      <c r="G332" s="33"/>
      <c r="H332" s="33"/>
      <c r="I332" s="33"/>
      <c r="J332" s="33"/>
      <c r="K332" s="33"/>
      <c r="L332" s="33"/>
      <c r="M332" s="33"/>
      <c r="N332" s="33"/>
      <c r="O332" s="33"/>
      <c r="P332" s="33"/>
      <c r="Q332" s="33"/>
      <c r="R332" s="33"/>
      <c r="S332" s="33"/>
      <c r="T332" s="33"/>
      <c r="U332" s="33"/>
      <c r="V332" s="33"/>
      <c r="W332" s="33"/>
    </row>
    <row r="333" spans="1:23" ht="15.75" customHeight="1" x14ac:dyDescent="0.25">
      <c r="A333" s="33"/>
      <c r="B333" s="33"/>
      <c r="C333" s="33"/>
      <c r="D333" s="33"/>
      <c r="E333" s="33"/>
      <c r="F333" s="33"/>
      <c r="G333" s="33"/>
      <c r="H333" s="33"/>
      <c r="I333" s="33"/>
      <c r="J333" s="33"/>
      <c r="K333" s="33"/>
      <c r="L333" s="33"/>
      <c r="M333" s="33"/>
      <c r="N333" s="33"/>
      <c r="O333" s="33"/>
      <c r="P333" s="33"/>
      <c r="Q333" s="33"/>
      <c r="R333" s="33"/>
      <c r="S333" s="33"/>
      <c r="T333" s="33"/>
      <c r="U333" s="33"/>
      <c r="V333" s="33"/>
      <c r="W333" s="33"/>
    </row>
    <row r="334" spans="1:23" ht="15.75" customHeight="1" x14ac:dyDescent="0.25">
      <c r="A334" s="33"/>
      <c r="B334" s="33"/>
      <c r="C334" s="33"/>
      <c r="D334" s="33"/>
      <c r="E334" s="33"/>
      <c r="F334" s="33"/>
      <c r="G334" s="33"/>
      <c r="H334" s="33"/>
      <c r="I334" s="33"/>
      <c r="J334" s="33"/>
      <c r="K334" s="33"/>
      <c r="L334" s="33"/>
      <c r="M334" s="33"/>
      <c r="N334" s="33"/>
      <c r="O334" s="33"/>
      <c r="P334" s="33"/>
      <c r="Q334" s="33"/>
      <c r="R334" s="33"/>
      <c r="S334" s="33"/>
      <c r="T334" s="33"/>
      <c r="U334" s="33"/>
      <c r="V334" s="33"/>
      <c r="W334" s="33"/>
    </row>
    <row r="335" spans="1:23" ht="15.75" customHeight="1" x14ac:dyDescent="0.25">
      <c r="A335" s="33"/>
      <c r="B335" s="33"/>
      <c r="C335" s="33"/>
      <c r="D335" s="33"/>
      <c r="E335" s="33"/>
      <c r="F335" s="33"/>
      <c r="G335" s="33"/>
      <c r="H335" s="33"/>
      <c r="I335" s="33"/>
      <c r="J335" s="33"/>
      <c r="K335" s="33"/>
      <c r="L335" s="33"/>
      <c r="M335" s="33"/>
      <c r="N335" s="33"/>
      <c r="O335" s="33"/>
      <c r="P335" s="33"/>
      <c r="Q335" s="33"/>
      <c r="R335" s="33"/>
      <c r="S335" s="33"/>
      <c r="T335" s="33"/>
      <c r="U335" s="33"/>
      <c r="V335" s="33"/>
      <c r="W335" s="33"/>
    </row>
    <row r="336" spans="1:23" ht="15.75" customHeight="1" x14ac:dyDescent="0.25">
      <c r="A336" s="33"/>
      <c r="B336" s="33"/>
      <c r="C336" s="33"/>
      <c r="D336" s="33"/>
      <c r="E336" s="33"/>
      <c r="F336" s="33"/>
      <c r="G336" s="33"/>
      <c r="H336" s="33"/>
      <c r="I336" s="33"/>
      <c r="J336" s="33"/>
      <c r="K336" s="33"/>
      <c r="L336" s="33"/>
      <c r="M336" s="33"/>
      <c r="N336" s="33"/>
      <c r="O336" s="33"/>
      <c r="P336" s="33"/>
      <c r="Q336" s="33"/>
      <c r="R336" s="33"/>
      <c r="S336" s="33"/>
      <c r="T336" s="33"/>
      <c r="U336" s="33"/>
      <c r="V336" s="33"/>
      <c r="W336" s="33"/>
    </row>
    <row r="337" spans="1:23" ht="15.75" customHeight="1" x14ac:dyDescent="0.25">
      <c r="A337" s="33"/>
      <c r="B337" s="33"/>
      <c r="C337" s="33"/>
      <c r="D337" s="33"/>
      <c r="E337" s="33"/>
      <c r="F337" s="33"/>
      <c r="G337" s="33"/>
      <c r="H337" s="33"/>
      <c r="I337" s="33"/>
      <c r="J337" s="33"/>
      <c r="K337" s="33"/>
      <c r="L337" s="33"/>
      <c r="M337" s="33"/>
      <c r="N337" s="33"/>
      <c r="O337" s="33"/>
      <c r="P337" s="33"/>
      <c r="Q337" s="33"/>
      <c r="R337" s="33"/>
      <c r="S337" s="33"/>
      <c r="T337" s="33"/>
      <c r="U337" s="33"/>
      <c r="V337" s="33"/>
      <c r="W337" s="33"/>
    </row>
    <row r="338" spans="1:23" ht="15.75" customHeight="1" x14ac:dyDescent="0.25">
      <c r="A338" s="33"/>
      <c r="B338" s="33"/>
      <c r="C338" s="33"/>
      <c r="D338" s="33"/>
      <c r="E338" s="33"/>
      <c r="F338" s="33"/>
      <c r="G338" s="33"/>
      <c r="H338" s="33"/>
      <c r="I338" s="33"/>
      <c r="J338" s="33"/>
      <c r="K338" s="33"/>
      <c r="L338" s="33"/>
      <c r="M338" s="33"/>
      <c r="N338" s="33"/>
      <c r="O338" s="33"/>
      <c r="P338" s="33"/>
      <c r="Q338" s="33"/>
      <c r="R338" s="33"/>
      <c r="S338" s="33"/>
      <c r="T338" s="33"/>
      <c r="U338" s="33"/>
      <c r="V338" s="33"/>
      <c r="W338" s="33"/>
    </row>
    <row r="339" spans="1:23" ht="15.75" customHeight="1" x14ac:dyDescent="0.25">
      <c r="A339" s="33"/>
      <c r="B339" s="33"/>
      <c r="C339" s="33"/>
      <c r="D339" s="33"/>
      <c r="E339" s="33"/>
      <c r="F339" s="33"/>
      <c r="G339" s="33"/>
      <c r="H339" s="33"/>
      <c r="I339" s="33"/>
      <c r="J339" s="33"/>
      <c r="K339" s="33"/>
      <c r="L339" s="33"/>
      <c r="M339" s="33"/>
      <c r="N339" s="33"/>
      <c r="O339" s="33"/>
      <c r="P339" s="33"/>
      <c r="Q339" s="33"/>
      <c r="R339" s="33"/>
      <c r="S339" s="33"/>
      <c r="T339" s="33"/>
      <c r="U339" s="33"/>
      <c r="V339" s="33"/>
      <c r="W339" s="33"/>
    </row>
    <row r="340" spans="1:23" ht="15.75" customHeight="1" x14ac:dyDescent="0.25">
      <c r="A340" s="33"/>
      <c r="B340" s="33"/>
      <c r="C340" s="33"/>
      <c r="D340" s="33"/>
      <c r="E340" s="33"/>
      <c r="F340" s="33"/>
      <c r="G340" s="33"/>
      <c r="H340" s="33"/>
      <c r="I340" s="33"/>
      <c r="J340" s="33"/>
      <c r="K340" s="33"/>
      <c r="L340" s="33"/>
      <c r="M340" s="33"/>
      <c r="N340" s="33"/>
      <c r="O340" s="33"/>
      <c r="P340" s="33"/>
      <c r="Q340" s="33"/>
      <c r="R340" s="33"/>
      <c r="S340" s="33"/>
      <c r="T340" s="33"/>
      <c r="U340" s="33"/>
      <c r="V340" s="33"/>
      <c r="W340" s="33"/>
    </row>
    <row r="341" spans="1:23" ht="15.75" customHeight="1" x14ac:dyDescent="0.25">
      <c r="A341" s="33"/>
      <c r="B341" s="33"/>
      <c r="C341" s="33"/>
      <c r="D341" s="33"/>
      <c r="E341" s="33"/>
      <c r="F341" s="33"/>
      <c r="G341" s="33"/>
      <c r="H341" s="33"/>
      <c r="I341" s="33"/>
      <c r="J341" s="33"/>
      <c r="K341" s="33"/>
      <c r="L341" s="33"/>
      <c r="M341" s="33"/>
      <c r="N341" s="33"/>
      <c r="O341" s="33"/>
      <c r="P341" s="33"/>
      <c r="Q341" s="33"/>
      <c r="R341" s="33"/>
      <c r="S341" s="33"/>
      <c r="T341" s="33"/>
      <c r="U341" s="33"/>
      <c r="V341" s="33"/>
      <c r="W341" s="33"/>
    </row>
    <row r="342" spans="1:23" ht="15.75" customHeight="1" x14ac:dyDescent="0.25">
      <c r="A342" s="33"/>
      <c r="B342" s="33"/>
      <c r="C342" s="33"/>
      <c r="D342" s="33"/>
      <c r="E342" s="33"/>
      <c r="F342" s="33"/>
      <c r="G342" s="33"/>
      <c r="H342" s="33"/>
      <c r="I342" s="33"/>
      <c r="J342" s="33"/>
      <c r="K342" s="33"/>
      <c r="L342" s="33"/>
      <c r="M342" s="33"/>
      <c r="N342" s="33"/>
      <c r="O342" s="33"/>
      <c r="P342" s="33"/>
      <c r="Q342" s="33"/>
      <c r="R342" s="33"/>
      <c r="S342" s="33"/>
      <c r="T342" s="33"/>
      <c r="U342" s="33"/>
      <c r="V342" s="33"/>
      <c r="W342" s="33"/>
    </row>
    <row r="343" spans="1:23" ht="15.75" customHeight="1" x14ac:dyDescent="0.25">
      <c r="A343" s="33"/>
      <c r="B343" s="33"/>
      <c r="C343" s="33"/>
      <c r="D343" s="33"/>
      <c r="E343" s="33"/>
      <c r="F343" s="33"/>
      <c r="G343" s="33"/>
      <c r="H343" s="33"/>
      <c r="I343" s="33"/>
      <c r="J343" s="33"/>
      <c r="K343" s="33"/>
      <c r="L343" s="33"/>
      <c r="M343" s="33"/>
      <c r="N343" s="33"/>
      <c r="O343" s="33"/>
      <c r="P343" s="33"/>
      <c r="Q343" s="33"/>
      <c r="R343" s="33"/>
      <c r="S343" s="33"/>
      <c r="T343" s="33"/>
      <c r="U343" s="33"/>
      <c r="V343" s="33"/>
      <c r="W343" s="33"/>
    </row>
    <row r="344" spans="1:23" ht="15.75" customHeight="1" x14ac:dyDescent="0.25">
      <c r="A344" s="33"/>
      <c r="B344" s="33"/>
      <c r="C344" s="33"/>
      <c r="D344" s="33"/>
      <c r="E344" s="33"/>
      <c r="F344" s="33"/>
      <c r="G344" s="33"/>
      <c r="H344" s="33"/>
      <c r="I344" s="33"/>
      <c r="J344" s="33"/>
      <c r="K344" s="33"/>
      <c r="L344" s="33"/>
      <c r="M344" s="33"/>
      <c r="N344" s="33"/>
      <c r="O344" s="33"/>
      <c r="P344" s="33"/>
      <c r="Q344" s="33"/>
      <c r="R344" s="33"/>
      <c r="S344" s="33"/>
      <c r="T344" s="33"/>
      <c r="U344" s="33"/>
      <c r="V344" s="33"/>
      <c r="W344" s="33"/>
    </row>
    <row r="345" spans="1:23" ht="15.75" customHeight="1" x14ac:dyDescent="0.25">
      <c r="A345" s="33"/>
      <c r="B345" s="33"/>
      <c r="C345" s="33"/>
      <c r="D345" s="33"/>
      <c r="E345" s="33"/>
      <c r="F345" s="33"/>
      <c r="G345" s="33"/>
      <c r="H345" s="33"/>
      <c r="I345" s="33"/>
      <c r="J345" s="33"/>
      <c r="K345" s="33"/>
      <c r="L345" s="33"/>
      <c r="M345" s="33"/>
      <c r="N345" s="33"/>
      <c r="O345" s="33"/>
      <c r="P345" s="33"/>
      <c r="Q345" s="33"/>
      <c r="R345" s="33"/>
      <c r="S345" s="33"/>
      <c r="T345" s="33"/>
      <c r="U345" s="33"/>
      <c r="V345" s="33"/>
      <c r="W345" s="33"/>
    </row>
    <row r="346" spans="1:23" ht="15.75" customHeight="1" x14ac:dyDescent="0.25">
      <c r="A346" s="33"/>
      <c r="B346" s="33"/>
      <c r="C346" s="33"/>
      <c r="D346" s="33"/>
      <c r="E346" s="33"/>
      <c r="F346" s="33"/>
      <c r="G346" s="33"/>
      <c r="H346" s="33"/>
      <c r="I346" s="33"/>
      <c r="J346" s="33"/>
      <c r="K346" s="33"/>
      <c r="L346" s="33"/>
      <c r="M346" s="33"/>
      <c r="N346" s="33"/>
      <c r="O346" s="33"/>
      <c r="P346" s="33"/>
      <c r="Q346" s="33"/>
      <c r="R346" s="33"/>
      <c r="S346" s="33"/>
      <c r="T346" s="33"/>
      <c r="U346" s="33"/>
      <c r="V346" s="33"/>
      <c r="W346" s="33"/>
    </row>
    <row r="347" spans="1:23" ht="15.75" customHeight="1" x14ac:dyDescent="0.25">
      <c r="A347" s="33"/>
      <c r="B347" s="33"/>
      <c r="C347" s="33"/>
      <c r="D347" s="33"/>
      <c r="E347" s="33"/>
      <c r="F347" s="33"/>
      <c r="G347" s="33"/>
      <c r="H347" s="33"/>
      <c r="I347" s="33"/>
      <c r="J347" s="33"/>
      <c r="K347" s="33"/>
      <c r="L347" s="33"/>
      <c r="M347" s="33"/>
      <c r="N347" s="33"/>
      <c r="O347" s="33"/>
      <c r="P347" s="33"/>
      <c r="Q347" s="33"/>
      <c r="R347" s="33"/>
      <c r="S347" s="33"/>
      <c r="T347" s="33"/>
      <c r="U347" s="33"/>
      <c r="V347" s="33"/>
      <c r="W347" s="33"/>
    </row>
    <row r="348" spans="1:23" ht="15.75" customHeight="1" x14ac:dyDescent="0.25">
      <c r="A348" s="33"/>
      <c r="B348" s="33"/>
      <c r="C348" s="33"/>
      <c r="D348" s="33"/>
      <c r="E348" s="33"/>
      <c r="F348" s="33"/>
      <c r="G348" s="33"/>
      <c r="H348" s="33"/>
      <c r="I348" s="33"/>
      <c r="J348" s="33"/>
      <c r="K348" s="33"/>
      <c r="L348" s="33"/>
      <c r="M348" s="33"/>
      <c r="N348" s="33"/>
      <c r="O348" s="33"/>
      <c r="P348" s="33"/>
      <c r="Q348" s="33"/>
      <c r="R348" s="33"/>
      <c r="S348" s="33"/>
      <c r="T348" s="33"/>
      <c r="U348" s="33"/>
      <c r="V348" s="33"/>
      <c r="W348" s="33"/>
    </row>
    <row r="349" spans="1:23" ht="15.75" customHeight="1" x14ac:dyDescent="0.25">
      <c r="A349" s="33"/>
      <c r="B349" s="33"/>
      <c r="C349" s="33"/>
      <c r="D349" s="33"/>
      <c r="E349" s="33"/>
      <c r="F349" s="33"/>
      <c r="G349" s="33"/>
      <c r="H349" s="33"/>
      <c r="I349" s="33"/>
      <c r="J349" s="33"/>
      <c r="K349" s="33"/>
      <c r="L349" s="33"/>
      <c r="M349" s="33"/>
      <c r="N349" s="33"/>
      <c r="O349" s="33"/>
      <c r="P349" s="33"/>
      <c r="Q349" s="33"/>
      <c r="R349" s="33"/>
      <c r="S349" s="33"/>
      <c r="T349" s="33"/>
      <c r="U349" s="33"/>
      <c r="V349" s="33"/>
      <c r="W349" s="33"/>
    </row>
    <row r="350" spans="1:23" ht="15.75" customHeight="1" x14ac:dyDescent="0.25">
      <c r="A350" s="33"/>
      <c r="B350" s="33"/>
      <c r="C350" s="33"/>
      <c r="D350" s="33"/>
      <c r="E350" s="33"/>
      <c r="F350" s="33"/>
      <c r="G350" s="33"/>
      <c r="H350" s="33"/>
      <c r="I350" s="33"/>
      <c r="J350" s="33"/>
      <c r="K350" s="33"/>
      <c r="L350" s="33"/>
      <c r="M350" s="33"/>
      <c r="N350" s="33"/>
      <c r="O350" s="33"/>
      <c r="P350" s="33"/>
      <c r="Q350" s="33"/>
      <c r="R350" s="33"/>
      <c r="S350" s="33"/>
      <c r="T350" s="33"/>
      <c r="U350" s="33"/>
      <c r="V350" s="33"/>
      <c r="W350" s="33"/>
    </row>
    <row r="351" spans="1:23" ht="15.75" customHeight="1" x14ac:dyDescent="0.25">
      <c r="A351" s="33"/>
      <c r="B351" s="33"/>
      <c r="C351" s="33"/>
      <c r="D351" s="33"/>
      <c r="E351" s="33"/>
      <c r="F351" s="33"/>
      <c r="G351" s="33"/>
      <c r="H351" s="33"/>
      <c r="I351" s="33"/>
      <c r="J351" s="33"/>
      <c r="K351" s="33"/>
      <c r="L351" s="33"/>
      <c r="M351" s="33"/>
      <c r="N351" s="33"/>
      <c r="O351" s="33"/>
      <c r="P351" s="33"/>
      <c r="Q351" s="33"/>
      <c r="R351" s="33"/>
      <c r="S351" s="33"/>
      <c r="T351" s="33"/>
      <c r="U351" s="33"/>
      <c r="V351" s="33"/>
      <c r="W351" s="33"/>
    </row>
    <row r="352" spans="1:23" ht="15.75" customHeight="1" x14ac:dyDescent="0.25">
      <c r="A352" s="33"/>
      <c r="B352" s="33"/>
      <c r="C352" s="33"/>
      <c r="D352" s="33"/>
      <c r="E352" s="33"/>
      <c r="F352" s="33"/>
      <c r="G352" s="33"/>
      <c r="H352" s="33"/>
      <c r="I352" s="33"/>
      <c r="J352" s="33"/>
      <c r="K352" s="33"/>
      <c r="L352" s="33"/>
      <c r="M352" s="33"/>
      <c r="N352" s="33"/>
      <c r="O352" s="33"/>
      <c r="P352" s="33"/>
      <c r="Q352" s="33"/>
      <c r="R352" s="33"/>
      <c r="S352" s="33"/>
      <c r="T352" s="33"/>
      <c r="U352" s="33"/>
      <c r="V352" s="33"/>
      <c r="W352" s="33"/>
    </row>
    <row r="353" spans="1:23" ht="15.75" customHeight="1" x14ac:dyDescent="0.25">
      <c r="A353" s="33"/>
      <c r="B353" s="33"/>
      <c r="C353" s="33"/>
      <c r="D353" s="33"/>
      <c r="E353" s="33"/>
      <c r="F353" s="33"/>
      <c r="G353" s="33"/>
      <c r="H353" s="33"/>
      <c r="I353" s="33"/>
      <c r="J353" s="33"/>
      <c r="K353" s="33"/>
      <c r="L353" s="33"/>
      <c r="M353" s="33"/>
      <c r="N353" s="33"/>
      <c r="O353" s="33"/>
      <c r="P353" s="33"/>
      <c r="Q353" s="33"/>
      <c r="R353" s="33"/>
      <c r="S353" s="33"/>
      <c r="T353" s="33"/>
      <c r="U353" s="33"/>
      <c r="V353" s="33"/>
      <c r="W353" s="33"/>
    </row>
    <row r="354" spans="1:23" ht="15.75" customHeight="1" x14ac:dyDescent="0.25">
      <c r="A354" s="33"/>
      <c r="B354" s="33"/>
      <c r="C354" s="33"/>
      <c r="D354" s="33"/>
      <c r="E354" s="33"/>
      <c r="F354" s="33"/>
      <c r="G354" s="33"/>
      <c r="H354" s="33"/>
      <c r="I354" s="33"/>
      <c r="J354" s="33"/>
      <c r="K354" s="33"/>
      <c r="L354" s="33"/>
      <c r="M354" s="33"/>
      <c r="N354" s="33"/>
      <c r="O354" s="33"/>
      <c r="P354" s="33"/>
      <c r="Q354" s="33"/>
      <c r="R354" s="33"/>
      <c r="S354" s="33"/>
      <c r="T354" s="33"/>
      <c r="U354" s="33"/>
      <c r="V354" s="33"/>
      <c r="W354" s="33"/>
    </row>
    <row r="355" spans="1:23" ht="15.75" customHeight="1" x14ac:dyDescent="0.25">
      <c r="A355" s="33"/>
      <c r="B355" s="33"/>
      <c r="C355" s="33"/>
      <c r="D355" s="33"/>
      <c r="E355" s="33"/>
      <c r="F355" s="33"/>
      <c r="G355" s="33"/>
      <c r="H355" s="33"/>
      <c r="I355" s="33"/>
      <c r="J355" s="33"/>
      <c r="K355" s="33"/>
      <c r="L355" s="33"/>
      <c r="M355" s="33"/>
      <c r="N355" s="33"/>
      <c r="O355" s="33"/>
      <c r="P355" s="33"/>
      <c r="Q355" s="33"/>
      <c r="R355" s="33"/>
      <c r="S355" s="33"/>
      <c r="T355" s="33"/>
      <c r="U355" s="33"/>
      <c r="V355" s="33"/>
      <c r="W355" s="33"/>
    </row>
    <row r="356" spans="1:23" ht="15.75" customHeight="1" x14ac:dyDescent="0.25">
      <c r="A356" s="33"/>
      <c r="B356" s="33"/>
      <c r="C356" s="33"/>
      <c r="D356" s="33"/>
      <c r="E356" s="33"/>
      <c r="F356" s="33"/>
      <c r="G356" s="33"/>
      <c r="H356" s="33"/>
      <c r="I356" s="33"/>
      <c r="J356" s="33"/>
      <c r="K356" s="33"/>
      <c r="L356" s="33"/>
      <c r="M356" s="33"/>
      <c r="N356" s="33"/>
      <c r="O356" s="33"/>
      <c r="P356" s="33"/>
      <c r="Q356" s="33"/>
      <c r="R356" s="33"/>
      <c r="S356" s="33"/>
      <c r="T356" s="33"/>
      <c r="U356" s="33"/>
      <c r="V356" s="33"/>
      <c r="W356" s="33"/>
    </row>
    <row r="357" spans="1:23" ht="15.75" customHeight="1" x14ac:dyDescent="0.25">
      <c r="A357" s="33"/>
      <c r="B357" s="33"/>
      <c r="C357" s="33"/>
      <c r="D357" s="33"/>
      <c r="E357" s="33"/>
      <c r="F357" s="33"/>
      <c r="G357" s="33"/>
      <c r="H357" s="33"/>
      <c r="I357" s="33"/>
      <c r="J357" s="33"/>
      <c r="K357" s="33"/>
      <c r="L357" s="33"/>
      <c r="M357" s="33"/>
      <c r="N357" s="33"/>
      <c r="O357" s="33"/>
      <c r="P357" s="33"/>
      <c r="Q357" s="33"/>
      <c r="R357" s="33"/>
      <c r="S357" s="33"/>
      <c r="T357" s="33"/>
      <c r="U357" s="33"/>
      <c r="V357" s="33"/>
      <c r="W357" s="33"/>
    </row>
    <row r="358" spans="1:23" ht="15.75" customHeight="1" x14ac:dyDescent="0.25">
      <c r="A358" s="33"/>
      <c r="B358" s="33"/>
      <c r="C358" s="33"/>
      <c r="D358" s="33"/>
      <c r="E358" s="33"/>
      <c r="F358" s="33"/>
      <c r="G358" s="33"/>
      <c r="H358" s="33"/>
      <c r="I358" s="33"/>
      <c r="J358" s="33"/>
      <c r="K358" s="33"/>
      <c r="L358" s="33"/>
      <c r="M358" s="33"/>
      <c r="N358" s="33"/>
      <c r="O358" s="33"/>
      <c r="P358" s="33"/>
      <c r="Q358" s="33"/>
      <c r="R358" s="33"/>
      <c r="S358" s="33"/>
      <c r="T358" s="33"/>
      <c r="U358" s="33"/>
      <c r="V358" s="33"/>
      <c r="W358" s="33"/>
    </row>
    <row r="359" spans="1:23" ht="15.75" customHeight="1" x14ac:dyDescent="0.25">
      <c r="A359" s="33"/>
      <c r="B359" s="33"/>
      <c r="C359" s="33"/>
      <c r="D359" s="33"/>
      <c r="E359" s="33"/>
      <c r="F359" s="33"/>
      <c r="G359" s="33"/>
      <c r="H359" s="33"/>
      <c r="I359" s="33"/>
      <c r="J359" s="33"/>
      <c r="K359" s="33"/>
      <c r="L359" s="33"/>
      <c r="M359" s="33"/>
      <c r="N359" s="33"/>
      <c r="O359" s="33"/>
      <c r="P359" s="33"/>
      <c r="Q359" s="33"/>
      <c r="R359" s="33"/>
      <c r="S359" s="33"/>
      <c r="T359" s="33"/>
      <c r="U359" s="33"/>
      <c r="V359" s="33"/>
      <c r="W359" s="33"/>
    </row>
    <row r="360" spans="1:23" ht="15.75" customHeight="1" x14ac:dyDescent="0.25">
      <c r="A360" s="33"/>
      <c r="B360" s="33"/>
      <c r="C360" s="33"/>
      <c r="D360" s="33"/>
      <c r="E360" s="33"/>
      <c r="F360" s="33"/>
      <c r="G360" s="33"/>
      <c r="H360" s="33"/>
      <c r="I360" s="33"/>
      <c r="J360" s="33"/>
      <c r="K360" s="33"/>
      <c r="L360" s="33"/>
      <c r="M360" s="33"/>
      <c r="N360" s="33"/>
      <c r="O360" s="33"/>
      <c r="P360" s="33"/>
      <c r="Q360" s="33"/>
      <c r="R360" s="33"/>
      <c r="S360" s="33"/>
      <c r="T360" s="33"/>
      <c r="U360" s="33"/>
      <c r="V360" s="33"/>
      <c r="W360" s="33"/>
    </row>
    <row r="361" spans="1:23" ht="15.75" customHeight="1" x14ac:dyDescent="0.25">
      <c r="A361" s="33"/>
      <c r="B361" s="33"/>
      <c r="C361" s="33"/>
      <c r="D361" s="33"/>
      <c r="E361" s="33"/>
      <c r="F361" s="33"/>
      <c r="G361" s="33"/>
      <c r="H361" s="33"/>
      <c r="I361" s="33"/>
      <c r="J361" s="33"/>
      <c r="K361" s="33"/>
      <c r="L361" s="33"/>
      <c r="M361" s="33"/>
      <c r="N361" s="33"/>
      <c r="O361" s="33"/>
      <c r="P361" s="33"/>
      <c r="Q361" s="33"/>
      <c r="R361" s="33"/>
      <c r="S361" s="33"/>
      <c r="T361" s="33"/>
      <c r="U361" s="33"/>
      <c r="V361" s="33"/>
      <c r="W361" s="33"/>
    </row>
    <row r="362" spans="1:23" ht="15.75" customHeight="1" x14ac:dyDescent="0.25">
      <c r="A362" s="33"/>
      <c r="B362" s="33"/>
      <c r="C362" s="33"/>
      <c r="D362" s="33"/>
      <c r="E362" s="33"/>
      <c r="F362" s="33"/>
      <c r="G362" s="33"/>
      <c r="H362" s="33"/>
      <c r="I362" s="33"/>
      <c r="J362" s="33"/>
      <c r="K362" s="33"/>
      <c r="L362" s="33"/>
      <c r="M362" s="33"/>
      <c r="N362" s="33"/>
      <c r="O362" s="33"/>
      <c r="P362" s="33"/>
      <c r="Q362" s="33"/>
      <c r="R362" s="33"/>
      <c r="S362" s="33"/>
      <c r="T362" s="33"/>
      <c r="U362" s="33"/>
      <c r="V362" s="33"/>
      <c r="W362" s="33"/>
    </row>
    <row r="363" spans="1:23" ht="15.75" customHeight="1" x14ac:dyDescent="0.25">
      <c r="A363" s="33"/>
      <c r="B363" s="33"/>
      <c r="C363" s="33"/>
      <c r="D363" s="33"/>
      <c r="E363" s="33"/>
      <c r="F363" s="33"/>
      <c r="G363" s="33"/>
      <c r="H363" s="33"/>
      <c r="I363" s="33"/>
      <c r="J363" s="33"/>
      <c r="K363" s="33"/>
      <c r="L363" s="33"/>
      <c r="M363" s="33"/>
      <c r="N363" s="33"/>
      <c r="O363" s="33"/>
      <c r="P363" s="33"/>
      <c r="Q363" s="33"/>
      <c r="R363" s="33"/>
      <c r="S363" s="33"/>
      <c r="T363" s="33"/>
      <c r="U363" s="33"/>
      <c r="V363" s="33"/>
      <c r="W363" s="33"/>
    </row>
    <row r="364" spans="1:23" ht="15.75" customHeight="1" x14ac:dyDescent="0.25">
      <c r="A364" s="33"/>
      <c r="B364" s="33"/>
      <c r="C364" s="33"/>
      <c r="D364" s="33"/>
      <c r="E364" s="33"/>
      <c r="F364" s="33"/>
      <c r="G364" s="33"/>
      <c r="H364" s="33"/>
      <c r="I364" s="33"/>
      <c r="J364" s="33"/>
      <c r="K364" s="33"/>
      <c r="L364" s="33"/>
      <c r="M364" s="33"/>
      <c r="N364" s="33"/>
      <c r="O364" s="33"/>
      <c r="P364" s="33"/>
      <c r="Q364" s="33"/>
      <c r="R364" s="33"/>
      <c r="S364" s="33"/>
      <c r="T364" s="33"/>
      <c r="U364" s="33"/>
      <c r="V364" s="33"/>
      <c r="W364" s="33"/>
    </row>
    <row r="365" spans="1:23" ht="15.75" customHeight="1" x14ac:dyDescent="0.25">
      <c r="A365" s="33"/>
      <c r="B365" s="33"/>
      <c r="C365" s="33"/>
      <c r="D365" s="33"/>
      <c r="E365" s="33"/>
      <c r="F365" s="33"/>
      <c r="G365" s="33"/>
      <c r="H365" s="33"/>
      <c r="I365" s="33"/>
      <c r="J365" s="33"/>
      <c r="K365" s="33"/>
      <c r="L365" s="33"/>
      <c r="M365" s="33"/>
      <c r="N365" s="33"/>
      <c r="O365" s="33"/>
      <c r="P365" s="33"/>
      <c r="Q365" s="33"/>
      <c r="R365" s="33"/>
      <c r="S365" s="33"/>
      <c r="T365" s="33"/>
      <c r="U365" s="33"/>
      <c r="V365" s="33"/>
      <c r="W365" s="33"/>
    </row>
    <row r="366" spans="1:23" ht="15.75" customHeight="1" x14ac:dyDescent="0.25">
      <c r="A366" s="33"/>
      <c r="B366" s="33"/>
      <c r="C366" s="33"/>
      <c r="D366" s="33"/>
      <c r="E366" s="33"/>
      <c r="F366" s="33"/>
      <c r="G366" s="33"/>
      <c r="H366" s="33"/>
      <c r="I366" s="33"/>
      <c r="J366" s="33"/>
      <c r="K366" s="33"/>
      <c r="L366" s="33"/>
      <c r="M366" s="33"/>
      <c r="N366" s="33"/>
      <c r="O366" s="33"/>
      <c r="P366" s="33"/>
      <c r="Q366" s="33"/>
      <c r="R366" s="33"/>
      <c r="S366" s="33"/>
      <c r="T366" s="33"/>
      <c r="U366" s="33"/>
      <c r="V366" s="33"/>
      <c r="W366" s="33"/>
    </row>
    <row r="367" spans="1:23" ht="15.75" customHeight="1" x14ac:dyDescent="0.25">
      <c r="A367" s="33"/>
      <c r="B367" s="33"/>
      <c r="C367" s="33"/>
      <c r="D367" s="33"/>
      <c r="E367" s="33"/>
      <c r="F367" s="33"/>
      <c r="G367" s="33"/>
      <c r="H367" s="33"/>
      <c r="I367" s="33"/>
      <c r="J367" s="33"/>
      <c r="K367" s="33"/>
      <c r="L367" s="33"/>
      <c r="M367" s="33"/>
      <c r="N367" s="33"/>
      <c r="O367" s="33"/>
      <c r="P367" s="33"/>
      <c r="Q367" s="33"/>
      <c r="R367" s="33"/>
      <c r="S367" s="33"/>
      <c r="T367" s="33"/>
      <c r="U367" s="33"/>
      <c r="V367" s="33"/>
      <c r="W367" s="33"/>
    </row>
    <row r="368" spans="1:23" ht="15.75" customHeight="1" x14ac:dyDescent="0.25">
      <c r="A368" s="33"/>
      <c r="B368" s="33"/>
      <c r="C368" s="33"/>
      <c r="D368" s="33"/>
      <c r="E368" s="33"/>
      <c r="F368" s="33"/>
      <c r="G368" s="33"/>
      <c r="H368" s="33"/>
      <c r="I368" s="33"/>
      <c r="J368" s="33"/>
      <c r="K368" s="33"/>
      <c r="L368" s="33"/>
      <c r="M368" s="33"/>
      <c r="N368" s="33"/>
      <c r="O368" s="33"/>
      <c r="P368" s="33"/>
      <c r="Q368" s="33"/>
      <c r="R368" s="33"/>
      <c r="S368" s="33"/>
      <c r="T368" s="33"/>
      <c r="U368" s="33"/>
      <c r="V368" s="33"/>
      <c r="W368" s="33"/>
    </row>
    <row r="369" spans="1:23" ht="15.75" customHeight="1" x14ac:dyDescent="0.25">
      <c r="A369" s="33"/>
      <c r="B369" s="33"/>
      <c r="C369" s="33"/>
      <c r="D369" s="33"/>
      <c r="E369" s="33"/>
      <c r="F369" s="33"/>
      <c r="G369" s="33"/>
      <c r="H369" s="33"/>
      <c r="I369" s="33"/>
      <c r="J369" s="33"/>
      <c r="K369" s="33"/>
      <c r="L369" s="33"/>
      <c r="M369" s="33"/>
      <c r="N369" s="33"/>
      <c r="O369" s="33"/>
      <c r="P369" s="33"/>
      <c r="Q369" s="33"/>
      <c r="R369" s="33"/>
      <c r="S369" s="33"/>
      <c r="T369" s="33"/>
      <c r="U369" s="33"/>
      <c r="V369" s="33"/>
      <c r="W369" s="33"/>
    </row>
    <row r="370" spans="1:23" ht="15.75" customHeight="1" x14ac:dyDescent="0.25">
      <c r="A370" s="33"/>
      <c r="B370" s="33"/>
      <c r="C370" s="33"/>
      <c r="D370" s="33"/>
      <c r="E370" s="33"/>
      <c r="F370" s="33"/>
      <c r="G370" s="33"/>
      <c r="H370" s="33"/>
      <c r="I370" s="33"/>
      <c r="J370" s="33"/>
      <c r="K370" s="33"/>
      <c r="L370" s="33"/>
      <c r="M370" s="33"/>
      <c r="N370" s="33"/>
      <c r="O370" s="33"/>
      <c r="P370" s="33"/>
      <c r="Q370" s="33"/>
      <c r="R370" s="33"/>
      <c r="S370" s="33"/>
      <c r="T370" s="33"/>
      <c r="U370" s="33"/>
      <c r="V370" s="33"/>
      <c r="W370" s="33"/>
    </row>
    <row r="371" spans="1:23" ht="15.75" customHeight="1" x14ac:dyDescent="0.25">
      <c r="A371" s="33"/>
      <c r="B371" s="33"/>
      <c r="C371" s="33"/>
      <c r="D371" s="33"/>
      <c r="E371" s="33"/>
      <c r="F371" s="33"/>
      <c r="G371" s="33"/>
      <c r="H371" s="33"/>
      <c r="I371" s="33"/>
      <c r="J371" s="33"/>
      <c r="K371" s="33"/>
      <c r="L371" s="33"/>
      <c r="M371" s="33"/>
      <c r="N371" s="33"/>
      <c r="O371" s="33"/>
      <c r="P371" s="33"/>
      <c r="Q371" s="33"/>
      <c r="R371" s="33"/>
      <c r="S371" s="33"/>
      <c r="T371" s="33"/>
      <c r="U371" s="33"/>
      <c r="V371" s="33"/>
      <c r="W371" s="33"/>
    </row>
    <row r="372" spans="1:23" ht="15.75" customHeight="1" x14ac:dyDescent="0.25">
      <c r="A372" s="33"/>
      <c r="B372" s="33"/>
      <c r="C372" s="33"/>
      <c r="D372" s="33"/>
      <c r="E372" s="33"/>
      <c r="F372" s="33"/>
      <c r="G372" s="33"/>
      <c r="H372" s="33"/>
      <c r="I372" s="33"/>
      <c r="J372" s="33"/>
      <c r="K372" s="33"/>
      <c r="L372" s="33"/>
      <c r="M372" s="33"/>
      <c r="N372" s="33"/>
      <c r="O372" s="33"/>
      <c r="P372" s="33"/>
      <c r="Q372" s="33"/>
      <c r="R372" s="33"/>
      <c r="S372" s="33"/>
      <c r="T372" s="33"/>
      <c r="U372" s="33"/>
      <c r="V372" s="33"/>
      <c r="W372" s="33"/>
    </row>
    <row r="373" spans="1:23" ht="15.75" customHeight="1" x14ac:dyDescent="0.25">
      <c r="A373" s="33"/>
      <c r="B373" s="33"/>
      <c r="C373" s="33"/>
      <c r="D373" s="33"/>
      <c r="E373" s="33"/>
      <c r="F373" s="33"/>
      <c r="G373" s="33"/>
      <c r="H373" s="33"/>
      <c r="I373" s="33"/>
      <c r="J373" s="33"/>
      <c r="K373" s="33"/>
      <c r="L373" s="33"/>
      <c r="M373" s="33"/>
      <c r="N373" s="33"/>
      <c r="O373" s="33"/>
      <c r="P373" s="33"/>
      <c r="Q373" s="33"/>
      <c r="R373" s="33"/>
      <c r="S373" s="33"/>
      <c r="T373" s="33"/>
      <c r="U373" s="33"/>
      <c r="V373" s="33"/>
      <c r="W373" s="33"/>
    </row>
    <row r="374" spans="1:23" ht="15.75" customHeight="1" x14ac:dyDescent="0.25">
      <c r="A374" s="33"/>
      <c r="B374" s="33"/>
      <c r="C374" s="33"/>
      <c r="D374" s="33"/>
      <c r="E374" s="33"/>
      <c r="F374" s="33"/>
      <c r="G374" s="33"/>
      <c r="H374" s="33"/>
      <c r="I374" s="33"/>
      <c r="J374" s="33"/>
      <c r="K374" s="33"/>
      <c r="L374" s="33"/>
      <c r="M374" s="33"/>
      <c r="N374" s="33"/>
      <c r="O374" s="33"/>
      <c r="P374" s="33"/>
      <c r="Q374" s="33"/>
      <c r="R374" s="33"/>
      <c r="S374" s="33"/>
      <c r="T374" s="33"/>
      <c r="U374" s="33"/>
      <c r="V374" s="33"/>
      <c r="W374" s="33"/>
    </row>
    <row r="375" spans="1:23" ht="15.75" customHeight="1" x14ac:dyDescent="0.25">
      <c r="A375" s="33"/>
      <c r="B375" s="33"/>
      <c r="C375" s="33"/>
      <c r="D375" s="33"/>
      <c r="E375" s="33"/>
      <c r="F375" s="33"/>
      <c r="G375" s="33"/>
      <c r="H375" s="33"/>
      <c r="I375" s="33"/>
      <c r="J375" s="33"/>
      <c r="K375" s="33"/>
      <c r="L375" s="33"/>
      <c r="M375" s="33"/>
      <c r="N375" s="33"/>
      <c r="O375" s="33"/>
      <c r="P375" s="33"/>
      <c r="Q375" s="33"/>
      <c r="R375" s="33"/>
      <c r="S375" s="33"/>
      <c r="T375" s="33"/>
      <c r="U375" s="33"/>
      <c r="V375" s="33"/>
      <c r="W375" s="33"/>
    </row>
    <row r="376" spans="1:23" ht="15.75" customHeight="1" x14ac:dyDescent="0.25">
      <c r="A376" s="33"/>
      <c r="B376" s="33"/>
      <c r="C376" s="33"/>
      <c r="D376" s="33"/>
      <c r="E376" s="33"/>
      <c r="F376" s="33"/>
      <c r="G376" s="33"/>
      <c r="H376" s="33"/>
      <c r="I376" s="33"/>
      <c r="J376" s="33"/>
      <c r="K376" s="33"/>
      <c r="L376" s="33"/>
      <c r="M376" s="33"/>
      <c r="N376" s="33"/>
      <c r="O376" s="33"/>
      <c r="P376" s="33"/>
      <c r="Q376" s="33"/>
      <c r="R376" s="33"/>
      <c r="S376" s="33"/>
      <c r="T376" s="33"/>
      <c r="U376" s="33"/>
      <c r="V376" s="33"/>
      <c r="W376" s="33"/>
    </row>
    <row r="377" spans="1:23" ht="15.75" customHeight="1" x14ac:dyDescent="0.25">
      <c r="A377" s="33"/>
      <c r="B377" s="33"/>
      <c r="C377" s="33"/>
      <c r="D377" s="33"/>
      <c r="E377" s="33"/>
      <c r="F377" s="33"/>
      <c r="G377" s="33"/>
      <c r="H377" s="33"/>
      <c r="I377" s="33"/>
      <c r="J377" s="33"/>
      <c r="K377" s="33"/>
      <c r="L377" s="33"/>
      <c r="M377" s="33"/>
      <c r="N377" s="33"/>
      <c r="O377" s="33"/>
      <c r="P377" s="33"/>
      <c r="Q377" s="33"/>
      <c r="R377" s="33"/>
      <c r="S377" s="33"/>
      <c r="T377" s="33"/>
      <c r="U377" s="33"/>
      <c r="V377" s="33"/>
      <c r="W377" s="33"/>
    </row>
    <row r="378" spans="1:23" ht="15.75" customHeight="1" x14ac:dyDescent="0.25">
      <c r="A378" s="33"/>
      <c r="B378" s="33"/>
      <c r="C378" s="33"/>
      <c r="D378" s="33"/>
      <c r="E378" s="33"/>
      <c r="F378" s="33"/>
      <c r="G378" s="33"/>
      <c r="H378" s="33"/>
      <c r="I378" s="33"/>
      <c r="J378" s="33"/>
      <c r="K378" s="33"/>
      <c r="L378" s="33"/>
      <c r="M378" s="33"/>
      <c r="N378" s="33"/>
      <c r="O378" s="33"/>
      <c r="P378" s="33"/>
      <c r="Q378" s="33"/>
      <c r="R378" s="33"/>
      <c r="S378" s="33"/>
      <c r="T378" s="33"/>
      <c r="U378" s="33"/>
      <c r="V378" s="33"/>
      <c r="W378" s="33"/>
    </row>
    <row r="379" spans="1:23" ht="15.75" customHeight="1" x14ac:dyDescent="0.25">
      <c r="A379" s="33"/>
      <c r="B379" s="33"/>
      <c r="C379" s="33"/>
      <c r="D379" s="33"/>
      <c r="E379" s="33"/>
      <c r="F379" s="33"/>
      <c r="G379" s="33"/>
      <c r="H379" s="33"/>
      <c r="I379" s="33"/>
      <c r="J379" s="33"/>
      <c r="K379" s="33"/>
      <c r="L379" s="33"/>
      <c r="M379" s="33"/>
      <c r="N379" s="33"/>
      <c r="O379" s="33"/>
      <c r="P379" s="33"/>
      <c r="Q379" s="33"/>
      <c r="R379" s="33"/>
      <c r="S379" s="33"/>
      <c r="T379" s="33"/>
      <c r="U379" s="33"/>
      <c r="V379" s="33"/>
      <c r="W379" s="33"/>
    </row>
    <row r="380" spans="1:23" ht="15.75" customHeight="1" x14ac:dyDescent="0.25">
      <c r="A380" s="33"/>
      <c r="B380" s="33"/>
      <c r="C380" s="33"/>
      <c r="D380" s="33"/>
      <c r="E380" s="33"/>
      <c r="F380" s="33"/>
      <c r="G380" s="33"/>
      <c r="H380" s="33"/>
      <c r="I380" s="33"/>
      <c r="J380" s="33"/>
      <c r="K380" s="33"/>
      <c r="L380" s="33"/>
      <c r="M380" s="33"/>
      <c r="N380" s="33"/>
      <c r="O380" s="33"/>
      <c r="P380" s="33"/>
      <c r="Q380" s="33"/>
      <c r="R380" s="33"/>
      <c r="S380" s="33"/>
      <c r="T380" s="33"/>
      <c r="U380" s="33"/>
      <c r="V380" s="33"/>
      <c r="W380" s="33"/>
    </row>
    <row r="381" spans="1:23" ht="15.75" customHeight="1" x14ac:dyDescent="0.25">
      <c r="A381" s="33"/>
      <c r="B381" s="33"/>
      <c r="C381" s="33"/>
      <c r="D381" s="33"/>
      <c r="E381" s="33"/>
      <c r="F381" s="33"/>
      <c r="G381" s="33"/>
      <c r="H381" s="33"/>
      <c r="I381" s="33"/>
      <c r="J381" s="33"/>
      <c r="K381" s="33"/>
      <c r="L381" s="33"/>
      <c r="M381" s="33"/>
      <c r="N381" s="33"/>
      <c r="O381" s="33"/>
      <c r="P381" s="33"/>
      <c r="Q381" s="33"/>
      <c r="R381" s="33"/>
      <c r="S381" s="33"/>
      <c r="T381" s="33"/>
      <c r="U381" s="33"/>
      <c r="V381" s="33"/>
      <c r="W381" s="33"/>
    </row>
    <row r="382" spans="1:23" ht="15.75" customHeight="1" x14ac:dyDescent="0.25">
      <c r="A382" s="33"/>
      <c r="B382" s="33"/>
      <c r="C382" s="33"/>
      <c r="D382" s="33"/>
      <c r="E382" s="33"/>
      <c r="F382" s="33"/>
      <c r="G382" s="33"/>
      <c r="H382" s="33"/>
      <c r="I382" s="33"/>
      <c r="J382" s="33"/>
      <c r="K382" s="33"/>
      <c r="L382" s="33"/>
      <c r="M382" s="33"/>
      <c r="N382" s="33"/>
      <c r="O382" s="33"/>
      <c r="P382" s="33"/>
      <c r="Q382" s="33"/>
      <c r="R382" s="33"/>
      <c r="S382" s="33"/>
      <c r="T382" s="33"/>
      <c r="U382" s="33"/>
      <c r="V382" s="33"/>
      <c r="W382" s="33"/>
    </row>
    <row r="383" spans="1:23" ht="15.75" customHeight="1" x14ac:dyDescent="0.25">
      <c r="A383" s="33"/>
      <c r="B383" s="33"/>
      <c r="C383" s="33"/>
      <c r="D383" s="33"/>
      <c r="E383" s="33"/>
      <c r="F383" s="33"/>
      <c r="G383" s="33"/>
      <c r="H383" s="33"/>
      <c r="I383" s="33"/>
      <c r="J383" s="33"/>
      <c r="K383" s="33"/>
      <c r="L383" s="33"/>
      <c r="M383" s="33"/>
      <c r="N383" s="33"/>
      <c r="O383" s="33"/>
      <c r="P383" s="33"/>
      <c r="Q383" s="33"/>
      <c r="R383" s="33"/>
      <c r="S383" s="33"/>
      <c r="T383" s="33"/>
      <c r="U383" s="33"/>
      <c r="V383" s="33"/>
      <c r="W383" s="33"/>
    </row>
    <row r="384" spans="1:23" ht="15.75" customHeight="1" x14ac:dyDescent="0.25">
      <c r="A384" s="33"/>
      <c r="B384" s="33"/>
      <c r="C384" s="33"/>
      <c r="D384" s="33"/>
      <c r="E384" s="33"/>
      <c r="F384" s="33"/>
      <c r="G384" s="33"/>
      <c r="H384" s="33"/>
      <c r="I384" s="33"/>
      <c r="J384" s="33"/>
      <c r="K384" s="33"/>
      <c r="L384" s="33"/>
      <c r="M384" s="33"/>
      <c r="N384" s="33"/>
      <c r="O384" s="33"/>
      <c r="P384" s="33"/>
      <c r="Q384" s="33"/>
      <c r="R384" s="33"/>
      <c r="S384" s="33"/>
      <c r="T384" s="33"/>
      <c r="U384" s="33"/>
      <c r="V384" s="33"/>
      <c r="W384" s="33"/>
    </row>
    <row r="385" spans="1:23" ht="15.75" customHeight="1" x14ac:dyDescent="0.25">
      <c r="A385" s="33"/>
      <c r="B385" s="33"/>
      <c r="C385" s="33"/>
      <c r="D385" s="33"/>
      <c r="E385" s="33"/>
      <c r="F385" s="33"/>
      <c r="G385" s="33"/>
      <c r="H385" s="33"/>
      <c r="I385" s="33"/>
      <c r="J385" s="33"/>
      <c r="K385" s="33"/>
      <c r="L385" s="33"/>
      <c r="M385" s="33"/>
      <c r="N385" s="33"/>
      <c r="O385" s="33"/>
      <c r="P385" s="33"/>
      <c r="Q385" s="33"/>
      <c r="R385" s="33"/>
      <c r="S385" s="33"/>
      <c r="T385" s="33"/>
      <c r="U385" s="33"/>
      <c r="V385" s="33"/>
      <c r="W385" s="33"/>
    </row>
    <row r="386" spans="1:23" ht="15.75" customHeight="1" x14ac:dyDescent="0.25">
      <c r="A386" s="33"/>
      <c r="B386" s="33"/>
      <c r="C386" s="33"/>
      <c r="D386" s="33"/>
      <c r="E386" s="33"/>
      <c r="F386" s="33"/>
      <c r="G386" s="33"/>
      <c r="H386" s="33"/>
      <c r="I386" s="33"/>
      <c r="J386" s="33"/>
      <c r="K386" s="33"/>
      <c r="L386" s="33"/>
      <c r="M386" s="33"/>
      <c r="N386" s="33"/>
      <c r="O386" s="33"/>
      <c r="P386" s="33"/>
      <c r="Q386" s="33"/>
      <c r="R386" s="33"/>
      <c r="S386" s="33"/>
      <c r="T386" s="33"/>
      <c r="U386" s="33"/>
      <c r="V386" s="33"/>
      <c r="W386" s="33"/>
    </row>
    <row r="387" spans="1:23" ht="15.75" customHeight="1" x14ac:dyDescent="0.25">
      <c r="A387" s="33"/>
      <c r="B387" s="33"/>
      <c r="C387" s="33"/>
      <c r="D387" s="33"/>
      <c r="E387" s="33"/>
      <c r="F387" s="33"/>
      <c r="G387" s="33"/>
      <c r="H387" s="33"/>
      <c r="I387" s="33"/>
      <c r="J387" s="33"/>
      <c r="K387" s="33"/>
      <c r="L387" s="33"/>
      <c r="M387" s="33"/>
      <c r="N387" s="33"/>
      <c r="O387" s="33"/>
      <c r="P387" s="33"/>
      <c r="Q387" s="33"/>
      <c r="R387" s="33"/>
      <c r="S387" s="33"/>
      <c r="T387" s="33"/>
      <c r="U387" s="33"/>
      <c r="V387" s="33"/>
      <c r="W387" s="33"/>
    </row>
    <row r="388" spans="1:23" ht="15.75" customHeight="1" x14ac:dyDescent="0.25">
      <c r="A388" s="33"/>
      <c r="B388" s="33"/>
      <c r="C388" s="33"/>
      <c r="D388" s="33"/>
      <c r="E388" s="33"/>
      <c r="F388" s="33"/>
      <c r="G388" s="33"/>
      <c r="H388" s="33"/>
      <c r="I388" s="33"/>
      <c r="J388" s="33"/>
      <c r="K388" s="33"/>
      <c r="L388" s="33"/>
      <c r="M388" s="33"/>
      <c r="N388" s="33"/>
      <c r="O388" s="33"/>
      <c r="P388" s="33"/>
      <c r="Q388" s="33"/>
      <c r="R388" s="33"/>
      <c r="S388" s="33"/>
      <c r="T388" s="33"/>
      <c r="U388" s="33"/>
      <c r="V388" s="33"/>
      <c r="W388" s="33"/>
    </row>
    <row r="389" spans="1:23" ht="15.75" customHeight="1" x14ac:dyDescent="0.25">
      <c r="A389" s="33"/>
      <c r="B389" s="33"/>
      <c r="C389" s="33"/>
      <c r="D389" s="33"/>
      <c r="E389" s="33"/>
      <c r="F389" s="33"/>
      <c r="G389" s="33"/>
      <c r="H389" s="33"/>
      <c r="I389" s="33"/>
      <c r="J389" s="33"/>
      <c r="K389" s="33"/>
      <c r="L389" s="33"/>
      <c r="M389" s="33"/>
      <c r="N389" s="33"/>
      <c r="O389" s="33"/>
      <c r="P389" s="33"/>
      <c r="Q389" s="33"/>
      <c r="R389" s="33"/>
      <c r="S389" s="33"/>
      <c r="T389" s="33"/>
      <c r="U389" s="33"/>
      <c r="V389" s="33"/>
      <c r="W389" s="33"/>
    </row>
    <row r="390" spans="1:23" ht="15.75" customHeight="1" x14ac:dyDescent="0.25">
      <c r="A390" s="33"/>
      <c r="B390" s="33"/>
      <c r="C390" s="33"/>
      <c r="D390" s="33"/>
      <c r="E390" s="33"/>
      <c r="F390" s="33"/>
      <c r="G390" s="33"/>
      <c r="H390" s="33"/>
      <c r="I390" s="33"/>
      <c r="J390" s="33"/>
      <c r="K390" s="33"/>
      <c r="L390" s="33"/>
      <c r="M390" s="33"/>
      <c r="N390" s="33"/>
      <c r="O390" s="33"/>
      <c r="P390" s="33"/>
      <c r="Q390" s="33"/>
      <c r="R390" s="33"/>
      <c r="S390" s="33"/>
      <c r="T390" s="33"/>
      <c r="U390" s="33"/>
      <c r="V390" s="33"/>
      <c r="W390" s="33"/>
    </row>
    <row r="391" spans="1:23" ht="15.75" customHeight="1" x14ac:dyDescent="0.25">
      <c r="A391" s="33"/>
      <c r="B391" s="33"/>
      <c r="C391" s="33"/>
      <c r="D391" s="33"/>
      <c r="E391" s="33"/>
      <c r="F391" s="33"/>
      <c r="G391" s="33"/>
      <c r="H391" s="33"/>
      <c r="I391" s="33"/>
      <c r="J391" s="33"/>
      <c r="K391" s="33"/>
      <c r="L391" s="33"/>
      <c r="M391" s="33"/>
      <c r="N391" s="33"/>
      <c r="O391" s="33"/>
      <c r="P391" s="33"/>
      <c r="Q391" s="33"/>
      <c r="R391" s="33"/>
      <c r="S391" s="33"/>
      <c r="T391" s="33"/>
      <c r="U391" s="33"/>
      <c r="V391" s="33"/>
      <c r="W391" s="33"/>
    </row>
    <row r="392" spans="1:23" ht="15.75" customHeight="1" x14ac:dyDescent="0.25">
      <c r="A392" s="33"/>
      <c r="B392" s="33"/>
      <c r="C392" s="33"/>
      <c r="D392" s="33"/>
      <c r="E392" s="33"/>
      <c r="F392" s="33"/>
      <c r="G392" s="33"/>
      <c r="H392" s="33"/>
      <c r="I392" s="33"/>
      <c r="J392" s="33"/>
      <c r="K392" s="33"/>
      <c r="L392" s="33"/>
      <c r="M392" s="33"/>
      <c r="N392" s="33"/>
      <c r="O392" s="33"/>
      <c r="P392" s="33"/>
      <c r="Q392" s="33"/>
      <c r="R392" s="33"/>
      <c r="S392" s="33"/>
      <c r="T392" s="33"/>
      <c r="U392" s="33"/>
      <c r="V392" s="33"/>
      <c r="W392" s="33"/>
    </row>
    <row r="393" spans="1:23" ht="15.75" customHeight="1" x14ac:dyDescent="0.25">
      <c r="A393" s="33"/>
      <c r="B393" s="33"/>
      <c r="C393" s="33"/>
      <c r="D393" s="33"/>
      <c r="E393" s="33"/>
      <c r="F393" s="33"/>
      <c r="G393" s="33"/>
      <c r="H393" s="33"/>
      <c r="I393" s="33"/>
      <c r="J393" s="33"/>
      <c r="K393" s="33"/>
      <c r="L393" s="33"/>
      <c r="M393" s="33"/>
      <c r="N393" s="33"/>
      <c r="O393" s="33"/>
      <c r="P393" s="33"/>
      <c r="Q393" s="33"/>
      <c r="R393" s="33"/>
      <c r="S393" s="33"/>
      <c r="T393" s="33"/>
      <c r="U393" s="33"/>
      <c r="V393" s="33"/>
      <c r="W393" s="33"/>
    </row>
    <row r="394" spans="1:23" ht="15.75" customHeight="1" x14ac:dyDescent="0.25">
      <c r="A394" s="33"/>
      <c r="B394" s="33"/>
      <c r="C394" s="33"/>
      <c r="D394" s="33"/>
      <c r="E394" s="33"/>
      <c r="F394" s="33"/>
      <c r="G394" s="33"/>
      <c r="H394" s="33"/>
      <c r="I394" s="33"/>
      <c r="J394" s="33"/>
      <c r="K394" s="33"/>
      <c r="L394" s="33"/>
      <c r="M394" s="33"/>
      <c r="N394" s="33"/>
      <c r="O394" s="33"/>
      <c r="P394" s="33"/>
      <c r="Q394" s="33"/>
      <c r="R394" s="33"/>
      <c r="S394" s="33"/>
      <c r="T394" s="33"/>
      <c r="U394" s="33"/>
      <c r="V394" s="33"/>
      <c r="W394" s="33"/>
    </row>
    <row r="395" spans="1:23" ht="15.75" customHeight="1" x14ac:dyDescent="0.25">
      <c r="A395" s="33"/>
      <c r="B395" s="33"/>
      <c r="C395" s="33"/>
      <c r="D395" s="33"/>
      <c r="E395" s="33"/>
      <c r="F395" s="33"/>
      <c r="G395" s="33"/>
      <c r="H395" s="33"/>
      <c r="I395" s="33"/>
      <c r="J395" s="33"/>
      <c r="K395" s="33"/>
      <c r="L395" s="33"/>
      <c r="M395" s="33"/>
      <c r="N395" s="33"/>
      <c r="O395" s="33"/>
      <c r="P395" s="33"/>
      <c r="Q395" s="33"/>
      <c r="R395" s="33"/>
      <c r="S395" s="33"/>
      <c r="T395" s="33"/>
      <c r="U395" s="33"/>
      <c r="V395" s="33"/>
      <c r="W395" s="33"/>
    </row>
    <row r="396" spans="1:23" ht="15.75" customHeight="1" x14ac:dyDescent="0.25">
      <c r="A396" s="33"/>
      <c r="B396" s="33"/>
      <c r="C396" s="33"/>
      <c r="D396" s="33"/>
      <c r="E396" s="33"/>
      <c r="F396" s="33"/>
      <c r="G396" s="33"/>
      <c r="H396" s="33"/>
      <c r="I396" s="33"/>
      <c r="J396" s="33"/>
      <c r="K396" s="33"/>
      <c r="L396" s="33"/>
      <c r="M396" s="33"/>
      <c r="N396" s="33"/>
      <c r="O396" s="33"/>
      <c r="P396" s="33"/>
      <c r="Q396" s="33"/>
      <c r="R396" s="33"/>
      <c r="S396" s="33"/>
      <c r="T396" s="33"/>
      <c r="U396" s="33"/>
      <c r="V396" s="33"/>
      <c r="W396" s="33"/>
    </row>
    <row r="397" spans="1:23" ht="15.75" customHeight="1" x14ac:dyDescent="0.25">
      <c r="A397" s="33"/>
      <c r="B397" s="33"/>
      <c r="C397" s="33"/>
      <c r="D397" s="33"/>
      <c r="E397" s="33"/>
      <c r="F397" s="33"/>
      <c r="G397" s="33"/>
      <c r="H397" s="33"/>
      <c r="I397" s="33"/>
      <c r="J397" s="33"/>
      <c r="K397" s="33"/>
      <c r="L397" s="33"/>
      <c r="M397" s="33"/>
      <c r="N397" s="33"/>
      <c r="O397" s="33"/>
      <c r="P397" s="33"/>
      <c r="Q397" s="33"/>
      <c r="R397" s="33"/>
      <c r="S397" s="33"/>
      <c r="T397" s="33"/>
      <c r="U397" s="33"/>
      <c r="V397" s="33"/>
      <c r="W397" s="33"/>
    </row>
    <row r="398" spans="1:23" ht="15.75" customHeight="1" x14ac:dyDescent="0.25">
      <c r="A398" s="33"/>
      <c r="B398" s="33"/>
      <c r="C398" s="33"/>
      <c r="D398" s="33"/>
      <c r="E398" s="33"/>
      <c r="F398" s="33"/>
      <c r="G398" s="33"/>
      <c r="H398" s="33"/>
      <c r="I398" s="33"/>
      <c r="J398" s="33"/>
      <c r="K398" s="33"/>
      <c r="L398" s="33"/>
      <c r="M398" s="33"/>
      <c r="N398" s="33"/>
      <c r="O398" s="33"/>
      <c r="P398" s="33"/>
      <c r="Q398" s="33"/>
      <c r="R398" s="33"/>
      <c r="S398" s="33"/>
      <c r="T398" s="33"/>
      <c r="U398" s="33"/>
      <c r="V398" s="33"/>
      <c r="W398" s="33"/>
    </row>
    <row r="399" spans="1:23" ht="15.75" customHeight="1" x14ac:dyDescent="0.25">
      <c r="A399" s="33"/>
      <c r="B399" s="33"/>
      <c r="C399" s="33"/>
      <c r="D399" s="33"/>
      <c r="E399" s="33"/>
      <c r="F399" s="33"/>
      <c r="G399" s="33"/>
      <c r="H399" s="33"/>
      <c r="I399" s="33"/>
      <c r="J399" s="33"/>
      <c r="K399" s="33"/>
      <c r="L399" s="33"/>
      <c r="M399" s="33"/>
      <c r="N399" s="33"/>
      <c r="O399" s="33"/>
      <c r="P399" s="33"/>
      <c r="Q399" s="33"/>
      <c r="R399" s="33"/>
      <c r="S399" s="33"/>
      <c r="T399" s="33"/>
      <c r="U399" s="33"/>
      <c r="V399" s="33"/>
      <c r="W399" s="33"/>
    </row>
    <row r="400" spans="1:23" ht="15.75" customHeight="1" x14ac:dyDescent="0.25">
      <c r="A400" s="33"/>
      <c r="B400" s="33"/>
      <c r="C400" s="33"/>
      <c r="D400" s="33"/>
      <c r="E400" s="33"/>
      <c r="F400" s="33"/>
      <c r="G400" s="33"/>
      <c r="H400" s="33"/>
      <c r="I400" s="33"/>
      <c r="J400" s="33"/>
      <c r="K400" s="33"/>
      <c r="L400" s="33"/>
      <c r="M400" s="33"/>
      <c r="N400" s="33"/>
      <c r="O400" s="33"/>
      <c r="P400" s="33"/>
      <c r="Q400" s="33"/>
      <c r="R400" s="33"/>
      <c r="S400" s="33"/>
      <c r="T400" s="33"/>
      <c r="U400" s="33"/>
      <c r="V400" s="33"/>
      <c r="W400" s="33"/>
    </row>
    <row r="401" spans="1:23" ht="15.75" customHeight="1" x14ac:dyDescent="0.25">
      <c r="A401" s="33"/>
      <c r="B401" s="33"/>
      <c r="C401" s="33"/>
      <c r="D401" s="33"/>
      <c r="E401" s="33"/>
      <c r="F401" s="33"/>
      <c r="G401" s="33"/>
      <c r="H401" s="33"/>
      <c r="I401" s="33"/>
      <c r="J401" s="33"/>
      <c r="K401" s="33"/>
      <c r="L401" s="33"/>
      <c r="M401" s="33"/>
      <c r="N401" s="33"/>
      <c r="O401" s="33"/>
      <c r="P401" s="33"/>
      <c r="Q401" s="33"/>
      <c r="R401" s="33"/>
      <c r="S401" s="33"/>
      <c r="T401" s="33"/>
      <c r="U401" s="33"/>
      <c r="V401" s="33"/>
      <c r="W401" s="33"/>
    </row>
    <row r="402" spans="1:23" ht="15.75" customHeight="1" x14ac:dyDescent="0.25">
      <c r="A402" s="33"/>
      <c r="B402" s="33"/>
      <c r="C402" s="33"/>
      <c r="D402" s="33"/>
      <c r="E402" s="33"/>
      <c r="F402" s="33"/>
      <c r="G402" s="33"/>
      <c r="H402" s="33"/>
      <c r="I402" s="33"/>
      <c r="J402" s="33"/>
      <c r="K402" s="33"/>
      <c r="L402" s="33"/>
      <c r="M402" s="33"/>
      <c r="N402" s="33"/>
      <c r="O402" s="33"/>
      <c r="P402" s="33"/>
      <c r="Q402" s="33"/>
      <c r="R402" s="33"/>
      <c r="S402" s="33"/>
      <c r="T402" s="33"/>
      <c r="U402" s="33"/>
      <c r="V402" s="33"/>
      <c r="W402" s="33"/>
    </row>
    <row r="403" spans="1:23" ht="15.75" customHeight="1" x14ac:dyDescent="0.25">
      <c r="A403" s="33"/>
      <c r="B403" s="33"/>
      <c r="C403" s="33"/>
      <c r="D403" s="33"/>
      <c r="E403" s="33"/>
      <c r="F403" s="33"/>
      <c r="G403" s="33"/>
      <c r="H403" s="33"/>
      <c r="I403" s="33"/>
      <c r="J403" s="33"/>
      <c r="K403" s="33"/>
      <c r="L403" s="33"/>
      <c r="M403" s="33"/>
      <c r="N403" s="33"/>
      <c r="O403" s="33"/>
      <c r="P403" s="33"/>
      <c r="Q403" s="33"/>
      <c r="R403" s="33"/>
      <c r="S403" s="33"/>
      <c r="T403" s="33"/>
      <c r="U403" s="33"/>
      <c r="V403" s="33"/>
      <c r="W403" s="33"/>
    </row>
    <row r="404" spans="1:23" ht="15.75" customHeight="1" x14ac:dyDescent="0.25">
      <c r="A404" s="33"/>
      <c r="B404" s="33"/>
      <c r="C404" s="33"/>
      <c r="D404" s="33"/>
      <c r="E404" s="33"/>
      <c r="F404" s="33"/>
      <c r="G404" s="33"/>
      <c r="H404" s="33"/>
      <c r="I404" s="33"/>
      <c r="J404" s="33"/>
      <c r="K404" s="33"/>
      <c r="L404" s="33"/>
      <c r="M404" s="33"/>
      <c r="N404" s="33"/>
      <c r="O404" s="33"/>
      <c r="P404" s="33"/>
      <c r="Q404" s="33"/>
      <c r="R404" s="33"/>
      <c r="S404" s="33"/>
      <c r="T404" s="33"/>
      <c r="U404" s="33"/>
      <c r="V404" s="33"/>
      <c r="W404" s="33"/>
    </row>
    <row r="405" spans="1:23" ht="15.75" customHeight="1" x14ac:dyDescent="0.25">
      <c r="A405" s="33"/>
      <c r="B405" s="33"/>
      <c r="C405" s="33"/>
      <c r="D405" s="33"/>
      <c r="E405" s="33"/>
      <c r="F405" s="33"/>
      <c r="G405" s="33"/>
      <c r="H405" s="33"/>
      <c r="I405" s="33"/>
      <c r="J405" s="33"/>
      <c r="K405" s="33"/>
      <c r="L405" s="33"/>
      <c r="M405" s="33"/>
      <c r="N405" s="33"/>
      <c r="O405" s="33"/>
      <c r="P405" s="33"/>
      <c r="Q405" s="33"/>
      <c r="R405" s="33"/>
      <c r="S405" s="33"/>
      <c r="T405" s="33"/>
      <c r="U405" s="33"/>
      <c r="V405" s="33"/>
      <c r="W405" s="33"/>
    </row>
    <row r="406" spans="1:23" ht="15.75" customHeight="1" x14ac:dyDescent="0.25">
      <c r="A406" s="33"/>
      <c r="B406" s="33"/>
      <c r="C406" s="33"/>
      <c r="D406" s="33"/>
      <c r="E406" s="33"/>
      <c r="F406" s="33"/>
      <c r="G406" s="33"/>
      <c r="H406" s="33"/>
      <c r="I406" s="33"/>
      <c r="J406" s="33"/>
      <c r="K406" s="33"/>
      <c r="L406" s="33"/>
      <c r="M406" s="33"/>
      <c r="N406" s="33"/>
      <c r="O406" s="33"/>
      <c r="P406" s="33"/>
      <c r="Q406" s="33"/>
      <c r="R406" s="33"/>
      <c r="S406" s="33"/>
      <c r="T406" s="33"/>
      <c r="U406" s="33"/>
      <c r="V406" s="33"/>
      <c r="W406" s="33"/>
    </row>
    <row r="407" spans="1:23" ht="15.75" customHeight="1" x14ac:dyDescent="0.25">
      <c r="A407" s="33"/>
      <c r="B407" s="33"/>
      <c r="C407" s="33"/>
      <c r="D407" s="33"/>
      <c r="E407" s="33"/>
      <c r="F407" s="33"/>
      <c r="G407" s="33"/>
      <c r="H407" s="33"/>
      <c r="I407" s="33"/>
      <c r="J407" s="33"/>
      <c r="K407" s="33"/>
      <c r="L407" s="33"/>
      <c r="M407" s="33"/>
      <c r="N407" s="33"/>
      <c r="O407" s="33"/>
      <c r="P407" s="33"/>
      <c r="Q407" s="33"/>
      <c r="R407" s="33"/>
      <c r="S407" s="33"/>
      <c r="T407" s="33"/>
      <c r="U407" s="33"/>
      <c r="V407" s="33"/>
      <c r="W407" s="33"/>
    </row>
    <row r="408" spans="1:23" ht="15.75" customHeight="1" x14ac:dyDescent="0.25">
      <c r="A408" s="33"/>
      <c r="B408" s="33"/>
      <c r="C408" s="33"/>
      <c r="D408" s="33"/>
      <c r="E408" s="33"/>
      <c r="F408" s="33"/>
      <c r="G408" s="33"/>
      <c r="H408" s="33"/>
      <c r="I408" s="33"/>
      <c r="J408" s="33"/>
      <c r="K408" s="33"/>
      <c r="L408" s="33"/>
      <c r="M408" s="33"/>
      <c r="N408" s="33"/>
      <c r="O408" s="33"/>
      <c r="P408" s="33"/>
      <c r="Q408" s="33"/>
      <c r="R408" s="33"/>
      <c r="S408" s="33"/>
      <c r="T408" s="33"/>
      <c r="U408" s="33"/>
      <c r="V408" s="33"/>
      <c r="W408" s="33"/>
    </row>
    <row r="409" spans="1:23" ht="15.75" customHeight="1" x14ac:dyDescent="0.25">
      <c r="A409" s="33"/>
      <c r="B409" s="33"/>
      <c r="C409" s="33"/>
      <c r="D409" s="33"/>
      <c r="E409" s="33"/>
      <c r="F409" s="33"/>
      <c r="G409" s="33"/>
      <c r="H409" s="33"/>
      <c r="I409" s="33"/>
      <c r="J409" s="33"/>
      <c r="K409" s="33"/>
      <c r="L409" s="33"/>
      <c r="M409" s="33"/>
      <c r="N409" s="33"/>
      <c r="O409" s="33"/>
      <c r="P409" s="33"/>
      <c r="Q409" s="33"/>
      <c r="R409" s="33"/>
      <c r="S409" s="33"/>
      <c r="T409" s="33"/>
      <c r="U409" s="33"/>
      <c r="V409" s="33"/>
      <c r="W409" s="33"/>
    </row>
    <row r="410" spans="1:23" ht="15.75" customHeight="1" x14ac:dyDescent="0.25">
      <c r="A410" s="33"/>
      <c r="B410" s="33"/>
      <c r="C410" s="33"/>
      <c r="D410" s="33"/>
      <c r="E410" s="33"/>
      <c r="F410" s="33"/>
      <c r="G410" s="33"/>
      <c r="H410" s="33"/>
      <c r="I410" s="33"/>
      <c r="J410" s="33"/>
      <c r="K410" s="33"/>
      <c r="L410" s="33"/>
      <c r="M410" s="33"/>
      <c r="N410" s="33"/>
      <c r="O410" s="33"/>
      <c r="P410" s="33"/>
      <c r="Q410" s="33"/>
      <c r="R410" s="33"/>
      <c r="S410" s="33"/>
      <c r="T410" s="33"/>
      <c r="U410" s="33"/>
      <c r="V410" s="33"/>
      <c r="W410" s="33"/>
    </row>
    <row r="411" spans="1:23" ht="15.75" customHeight="1" x14ac:dyDescent="0.25">
      <c r="A411" s="33"/>
      <c r="B411" s="33"/>
      <c r="C411" s="33"/>
      <c r="D411" s="33"/>
      <c r="E411" s="33"/>
      <c r="F411" s="33"/>
      <c r="G411" s="33"/>
      <c r="H411" s="33"/>
      <c r="I411" s="33"/>
      <c r="J411" s="33"/>
      <c r="K411" s="33"/>
      <c r="L411" s="33"/>
      <c r="M411" s="33"/>
      <c r="N411" s="33"/>
      <c r="O411" s="33"/>
      <c r="P411" s="33"/>
      <c r="Q411" s="33"/>
      <c r="R411" s="33"/>
      <c r="S411" s="33"/>
      <c r="T411" s="33"/>
      <c r="U411" s="33"/>
      <c r="V411" s="33"/>
      <c r="W411" s="33"/>
    </row>
    <row r="412" spans="1:23" ht="15.75" customHeight="1" x14ac:dyDescent="0.25">
      <c r="A412" s="33"/>
      <c r="B412" s="33"/>
      <c r="C412" s="33"/>
      <c r="D412" s="33"/>
      <c r="E412" s="33"/>
      <c r="F412" s="33"/>
      <c r="G412" s="33"/>
      <c r="H412" s="33"/>
      <c r="I412" s="33"/>
      <c r="J412" s="33"/>
      <c r="K412" s="33"/>
      <c r="L412" s="33"/>
      <c r="M412" s="33"/>
      <c r="N412" s="33"/>
      <c r="O412" s="33"/>
      <c r="P412" s="33"/>
      <c r="Q412" s="33"/>
      <c r="R412" s="33"/>
      <c r="S412" s="33"/>
      <c r="T412" s="33"/>
      <c r="U412" s="33"/>
      <c r="V412" s="33"/>
      <c r="W412" s="33"/>
    </row>
    <row r="413" spans="1:23" ht="15.75" customHeight="1" x14ac:dyDescent="0.25">
      <c r="A413" s="33"/>
      <c r="B413" s="33"/>
      <c r="C413" s="33"/>
      <c r="D413" s="33"/>
      <c r="E413" s="33"/>
      <c r="F413" s="33"/>
      <c r="G413" s="33"/>
      <c r="H413" s="33"/>
      <c r="I413" s="33"/>
      <c r="J413" s="33"/>
      <c r="K413" s="33"/>
      <c r="L413" s="33"/>
      <c r="M413" s="33"/>
      <c r="N413" s="33"/>
      <c r="O413" s="33"/>
      <c r="P413" s="33"/>
      <c r="Q413" s="33"/>
      <c r="R413" s="33"/>
      <c r="S413" s="33"/>
      <c r="T413" s="33"/>
      <c r="U413" s="33"/>
      <c r="V413" s="33"/>
      <c r="W413" s="33"/>
    </row>
    <row r="414" spans="1:23" ht="15.75" customHeight="1" x14ac:dyDescent="0.25">
      <c r="A414" s="33"/>
      <c r="B414" s="33"/>
      <c r="C414" s="33"/>
      <c r="D414" s="33"/>
      <c r="E414" s="33"/>
      <c r="F414" s="33"/>
      <c r="G414" s="33"/>
      <c r="H414" s="33"/>
      <c r="I414" s="33"/>
      <c r="J414" s="33"/>
      <c r="K414" s="33"/>
      <c r="L414" s="33"/>
      <c r="M414" s="33"/>
      <c r="N414" s="33"/>
      <c r="O414" s="33"/>
      <c r="P414" s="33"/>
      <c r="Q414" s="33"/>
      <c r="R414" s="33"/>
      <c r="S414" s="33"/>
      <c r="T414" s="33"/>
      <c r="U414" s="33"/>
      <c r="V414" s="33"/>
      <c r="W414" s="33"/>
    </row>
    <row r="415" spans="1:23" ht="15.75" customHeight="1" x14ac:dyDescent="0.25">
      <c r="A415" s="33"/>
      <c r="B415" s="33"/>
      <c r="C415" s="33"/>
      <c r="D415" s="33"/>
      <c r="E415" s="33"/>
      <c r="F415" s="33"/>
      <c r="G415" s="33"/>
      <c r="H415" s="33"/>
      <c r="I415" s="33"/>
      <c r="J415" s="33"/>
      <c r="K415" s="33"/>
      <c r="L415" s="33"/>
      <c r="M415" s="33"/>
      <c r="N415" s="33"/>
      <c r="O415" s="33"/>
      <c r="P415" s="33"/>
      <c r="Q415" s="33"/>
      <c r="R415" s="33"/>
      <c r="S415" s="33"/>
      <c r="T415" s="33"/>
      <c r="U415" s="33"/>
      <c r="V415" s="33"/>
      <c r="W415" s="33"/>
    </row>
    <row r="416" spans="1:23" ht="15.75" customHeight="1" x14ac:dyDescent="0.25">
      <c r="A416" s="33"/>
      <c r="B416" s="33"/>
      <c r="C416" s="33"/>
      <c r="D416" s="33"/>
      <c r="E416" s="33"/>
      <c r="F416" s="33"/>
      <c r="G416" s="33"/>
      <c r="H416" s="33"/>
      <c r="I416" s="33"/>
      <c r="J416" s="33"/>
      <c r="K416" s="33"/>
      <c r="L416" s="33"/>
      <c r="M416" s="33"/>
      <c r="N416" s="33"/>
      <c r="O416" s="33"/>
      <c r="P416" s="33"/>
      <c r="Q416" s="33"/>
      <c r="R416" s="33"/>
      <c r="S416" s="33"/>
      <c r="T416" s="33"/>
      <c r="U416" s="33"/>
      <c r="V416" s="33"/>
      <c r="W416" s="33"/>
    </row>
    <row r="417" spans="1:23" ht="15.75" customHeight="1" x14ac:dyDescent="0.25">
      <c r="A417" s="33"/>
      <c r="B417" s="33"/>
      <c r="C417" s="33"/>
      <c r="D417" s="33"/>
      <c r="E417" s="33"/>
      <c r="F417" s="33"/>
      <c r="G417" s="33"/>
      <c r="H417" s="33"/>
      <c r="I417" s="33"/>
      <c r="J417" s="33"/>
      <c r="K417" s="33"/>
      <c r="L417" s="33"/>
      <c r="M417" s="33"/>
      <c r="N417" s="33"/>
      <c r="O417" s="33"/>
      <c r="P417" s="33"/>
      <c r="Q417" s="33"/>
      <c r="R417" s="33"/>
      <c r="S417" s="33"/>
      <c r="T417" s="33"/>
      <c r="U417" s="33"/>
      <c r="V417" s="33"/>
      <c r="W417" s="33"/>
    </row>
    <row r="418" spans="1:23" ht="15.75" customHeight="1" x14ac:dyDescent="0.25">
      <c r="A418" s="33"/>
      <c r="B418" s="33"/>
      <c r="C418" s="33"/>
      <c r="D418" s="33"/>
      <c r="E418" s="33"/>
      <c r="F418" s="33"/>
      <c r="G418" s="33"/>
      <c r="H418" s="33"/>
      <c r="I418" s="33"/>
      <c r="J418" s="33"/>
      <c r="K418" s="33"/>
      <c r="L418" s="33"/>
      <c r="M418" s="33"/>
      <c r="N418" s="33"/>
      <c r="O418" s="33"/>
      <c r="P418" s="33"/>
      <c r="Q418" s="33"/>
      <c r="R418" s="33"/>
      <c r="S418" s="33"/>
      <c r="T418" s="33"/>
      <c r="U418" s="33"/>
      <c r="V418" s="33"/>
      <c r="W418" s="33"/>
    </row>
    <row r="419" spans="1:23" ht="15.75" customHeight="1" x14ac:dyDescent="0.25">
      <c r="A419" s="33"/>
      <c r="B419" s="33"/>
      <c r="C419" s="33"/>
      <c r="D419" s="33"/>
      <c r="E419" s="33"/>
      <c r="F419" s="33"/>
      <c r="G419" s="33"/>
      <c r="H419" s="33"/>
      <c r="I419" s="33"/>
      <c r="J419" s="33"/>
      <c r="K419" s="33"/>
      <c r="L419" s="33"/>
      <c r="M419" s="33"/>
      <c r="N419" s="33"/>
      <c r="O419" s="33"/>
      <c r="P419" s="33"/>
      <c r="Q419" s="33"/>
      <c r="R419" s="33"/>
      <c r="S419" s="33"/>
      <c r="T419" s="33"/>
      <c r="U419" s="33"/>
      <c r="V419" s="33"/>
      <c r="W419" s="33"/>
    </row>
    <row r="420" spans="1:23" ht="15.75" customHeight="1" x14ac:dyDescent="0.25">
      <c r="A420" s="33"/>
      <c r="B420" s="33"/>
      <c r="C420" s="33"/>
      <c r="D420" s="33"/>
      <c r="E420" s="33"/>
      <c r="F420" s="33"/>
      <c r="G420" s="33"/>
      <c r="H420" s="33"/>
      <c r="I420" s="33"/>
      <c r="J420" s="33"/>
      <c r="K420" s="33"/>
      <c r="L420" s="33"/>
      <c r="M420" s="33"/>
      <c r="N420" s="33"/>
      <c r="O420" s="33"/>
      <c r="P420" s="33"/>
      <c r="Q420" s="33"/>
      <c r="R420" s="33"/>
      <c r="S420" s="33"/>
      <c r="T420" s="33"/>
      <c r="U420" s="33"/>
      <c r="V420" s="33"/>
      <c r="W420" s="33"/>
    </row>
    <row r="421" spans="1:23" ht="15.75" customHeight="1" x14ac:dyDescent="0.25">
      <c r="A421" s="33"/>
      <c r="B421" s="33"/>
      <c r="C421" s="33"/>
      <c r="D421" s="33"/>
      <c r="E421" s="33"/>
      <c r="F421" s="33"/>
      <c r="G421" s="33"/>
      <c r="H421" s="33"/>
      <c r="I421" s="33"/>
      <c r="J421" s="33"/>
      <c r="K421" s="33"/>
      <c r="L421" s="33"/>
      <c r="M421" s="33"/>
      <c r="N421" s="33"/>
      <c r="O421" s="33"/>
      <c r="P421" s="33"/>
      <c r="Q421" s="33"/>
      <c r="R421" s="33"/>
      <c r="S421" s="33"/>
      <c r="T421" s="33"/>
      <c r="U421" s="33"/>
      <c r="V421" s="33"/>
      <c r="W421" s="33"/>
    </row>
    <row r="422" spans="1:23" ht="15.75" customHeight="1" x14ac:dyDescent="0.25">
      <c r="A422" s="33"/>
      <c r="B422" s="33"/>
      <c r="C422" s="33"/>
      <c r="D422" s="33"/>
      <c r="E422" s="33"/>
      <c r="F422" s="33"/>
      <c r="G422" s="33"/>
      <c r="H422" s="33"/>
      <c r="I422" s="33"/>
      <c r="J422" s="33"/>
      <c r="K422" s="33"/>
      <c r="L422" s="33"/>
      <c r="M422" s="33"/>
      <c r="N422" s="33"/>
      <c r="O422" s="33"/>
      <c r="P422" s="33"/>
      <c r="Q422" s="33"/>
      <c r="R422" s="33"/>
      <c r="S422" s="33"/>
      <c r="T422" s="33"/>
      <c r="U422" s="33"/>
      <c r="V422" s="33"/>
      <c r="W422" s="33"/>
    </row>
    <row r="423" spans="1:23" ht="15.75" customHeight="1" x14ac:dyDescent="0.25">
      <c r="A423" s="33"/>
      <c r="B423" s="33"/>
      <c r="C423" s="33"/>
      <c r="D423" s="33"/>
      <c r="E423" s="33"/>
      <c r="F423" s="33"/>
      <c r="G423" s="33"/>
      <c r="H423" s="33"/>
      <c r="I423" s="33"/>
      <c r="J423" s="33"/>
      <c r="K423" s="33"/>
      <c r="L423" s="33"/>
      <c r="M423" s="33"/>
      <c r="N423" s="33"/>
      <c r="O423" s="33"/>
      <c r="P423" s="33"/>
      <c r="Q423" s="33"/>
      <c r="R423" s="33"/>
      <c r="S423" s="33"/>
      <c r="T423" s="33"/>
      <c r="U423" s="33"/>
      <c r="V423" s="33"/>
      <c r="W423" s="33"/>
    </row>
    <row r="424" spans="1:23" ht="15.75" customHeight="1" x14ac:dyDescent="0.25">
      <c r="A424" s="33"/>
      <c r="B424" s="33"/>
      <c r="C424" s="33"/>
      <c r="D424" s="33"/>
      <c r="E424" s="33"/>
      <c r="F424" s="33"/>
      <c r="G424" s="33"/>
      <c r="H424" s="33"/>
      <c r="I424" s="33"/>
      <c r="J424" s="33"/>
      <c r="K424" s="33"/>
      <c r="L424" s="33"/>
      <c r="M424" s="33"/>
      <c r="N424" s="33"/>
      <c r="O424" s="33"/>
      <c r="P424" s="33"/>
      <c r="Q424" s="33"/>
      <c r="R424" s="33"/>
      <c r="S424" s="33"/>
      <c r="T424" s="33"/>
      <c r="U424" s="33"/>
      <c r="V424" s="33"/>
      <c r="W424" s="33"/>
    </row>
    <row r="425" spans="1:23" ht="15.75" customHeight="1" x14ac:dyDescent="0.25">
      <c r="A425" s="33"/>
      <c r="B425" s="33"/>
      <c r="C425" s="33"/>
      <c r="D425" s="33"/>
      <c r="E425" s="33"/>
      <c r="F425" s="33"/>
      <c r="G425" s="33"/>
      <c r="H425" s="33"/>
      <c r="I425" s="33"/>
      <c r="J425" s="33"/>
      <c r="K425" s="33"/>
      <c r="L425" s="33"/>
      <c r="M425" s="33"/>
      <c r="N425" s="33"/>
      <c r="O425" s="33"/>
      <c r="P425" s="33"/>
      <c r="Q425" s="33"/>
      <c r="R425" s="33"/>
      <c r="S425" s="33"/>
      <c r="T425" s="33"/>
      <c r="U425" s="33"/>
      <c r="V425" s="33"/>
      <c r="W425" s="33"/>
    </row>
    <row r="426" spans="1:23" ht="15.75" customHeight="1" x14ac:dyDescent="0.25">
      <c r="A426" s="33"/>
      <c r="B426" s="33"/>
      <c r="C426" s="33"/>
      <c r="D426" s="33"/>
      <c r="E426" s="33"/>
      <c r="F426" s="33"/>
      <c r="G426" s="33"/>
      <c r="H426" s="33"/>
      <c r="I426" s="33"/>
      <c r="J426" s="33"/>
      <c r="K426" s="33"/>
      <c r="L426" s="33"/>
      <c r="M426" s="33"/>
      <c r="N426" s="33"/>
      <c r="O426" s="33"/>
      <c r="P426" s="33"/>
      <c r="Q426" s="33"/>
      <c r="R426" s="33"/>
      <c r="S426" s="33"/>
      <c r="T426" s="33"/>
      <c r="U426" s="33"/>
      <c r="V426" s="33"/>
      <c r="W426" s="33"/>
    </row>
    <row r="427" spans="1:23" ht="15.75" customHeight="1" x14ac:dyDescent="0.25">
      <c r="A427" s="33"/>
      <c r="B427" s="33"/>
      <c r="C427" s="33"/>
      <c r="D427" s="33"/>
      <c r="E427" s="33"/>
      <c r="F427" s="33"/>
      <c r="G427" s="33"/>
      <c r="H427" s="33"/>
      <c r="I427" s="33"/>
      <c r="J427" s="33"/>
      <c r="K427" s="33"/>
      <c r="L427" s="33"/>
      <c r="M427" s="33"/>
      <c r="N427" s="33"/>
      <c r="O427" s="33"/>
      <c r="P427" s="33"/>
      <c r="Q427" s="33"/>
      <c r="R427" s="33"/>
      <c r="S427" s="33"/>
      <c r="T427" s="33"/>
      <c r="U427" s="33"/>
      <c r="V427" s="33"/>
      <c r="W427" s="33"/>
    </row>
    <row r="428" spans="1:23" ht="15.75" customHeight="1" x14ac:dyDescent="0.25">
      <c r="A428" s="33"/>
      <c r="B428" s="33"/>
      <c r="C428" s="33"/>
      <c r="D428" s="33"/>
      <c r="E428" s="33"/>
      <c r="F428" s="33"/>
      <c r="G428" s="33"/>
      <c r="H428" s="33"/>
      <c r="I428" s="33"/>
      <c r="J428" s="33"/>
      <c r="K428" s="33"/>
      <c r="L428" s="33"/>
      <c r="M428" s="33"/>
      <c r="N428" s="33"/>
      <c r="O428" s="33"/>
      <c r="P428" s="33"/>
      <c r="Q428" s="33"/>
      <c r="R428" s="33"/>
      <c r="S428" s="33"/>
      <c r="T428" s="33"/>
      <c r="U428" s="33"/>
      <c r="V428" s="33"/>
      <c r="W428" s="33"/>
    </row>
    <row r="429" spans="1:23" ht="15.75" customHeight="1" x14ac:dyDescent="0.25">
      <c r="A429" s="33"/>
      <c r="B429" s="33"/>
      <c r="C429" s="33"/>
      <c r="D429" s="33"/>
      <c r="E429" s="33"/>
      <c r="F429" s="33"/>
      <c r="G429" s="33"/>
      <c r="H429" s="33"/>
      <c r="I429" s="33"/>
      <c r="J429" s="33"/>
      <c r="K429" s="33"/>
      <c r="L429" s="33"/>
      <c r="M429" s="33"/>
      <c r="N429" s="33"/>
      <c r="O429" s="33"/>
      <c r="P429" s="33"/>
      <c r="Q429" s="33"/>
      <c r="R429" s="33"/>
      <c r="S429" s="33"/>
      <c r="T429" s="33"/>
      <c r="U429" s="33"/>
      <c r="V429" s="33"/>
      <c r="W429" s="33"/>
    </row>
    <row r="430" spans="1:23" ht="15.75" customHeight="1" x14ac:dyDescent="0.25">
      <c r="A430" s="33"/>
      <c r="B430" s="33"/>
      <c r="C430" s="33"/>
      <c r="D430" s="33"/>
      <c r="E430" s="33"/>
      <c r="F430" s="33"/>
      <c r="G430" s="33"/>
      <c r="H430" s="33"/>
      <c r="I430" s="33"/>
      <c r="J430" s="33"/>
      <c r="K430" s="33"/>
      <c r="L430" s="33"/>
      <c r="M430" s="33"/>
      <c r="N430" s="33"/>
      <c r="O430" s="33"/>
      <c r="P430" s="33"/>
      <c r="Q430" s="33"/>
      <c r="R430" s="33"/>
      <c r="S430" s="33"/>
      <c r="T430" s="33"/>
      <c r="U430" s="33"/>
      <c r="V430" s="33"/>
      <c r="W430" s="33"/>
    </row>
    <row r="431" spans="1:23" ht="15.75" customHeight="1" x14ac:dyDescent="0.25">
      <c r="A431" s="33"/>
      <c r="B431" s="33"/>
      <c r="C431" s="33"/>
      <c r="D431" s="33"/>
      <c r="E431" s="33"/>
      <c r="F431" s="33"/>
      <c r="G431" s="33"/>
      <c r="H431" s="33"/>
      <c r="I431" s="33"/>
      <c r="J431" s="33"/>
      <c r="K431" s="33"/>
      <c r="L431" s="33"/>
      <c r="M431" s="33"/>
      <c r="N431" s="33"/>
      <c r="O431" s="33"/>
      <c r="P431" s="33"/>
      <c r="Q431" s="33"/>
      <c r="R431" s="33"/>
      <c r="S431" s="33"/>
      <c r="T431" s="33"/>
      <c r="U431" s="33"/>
      <c r="V431" s="33"/>
      <c r="W431" s="33"/>
    </row>
    <row r="432" spans="1:23" ht="15.75" customHeight="1" x14ac:dyDescent="0.25">
      <c r="A432" s="33"/>
      <c r="B432" s="33"/>
      <c r="C432" s="33"/>
      <c r="D432" s="33"/>
      <c r="E432" s="33"/>
      <c r="F432" s="33"/>
      <c r="G432" s="33"/>
      <c r="H432" s="33"/>
      <c r="I432" s="33"/>
      <c r="J432" s="33"/>
      <c r="K432" s="33"/>
      <c r="L432" s="33"/>
      <c r="M432" s="33"/>
      <c r="N432" s="33"/>
      <c r="O432" s="33"/>
      <c r="P432" s="33"/>
      <c r="Q432" s="33"/>
      <c r="R432" s="33"/>
      <c r="S432" s="33"/>
      <c r="T432" s="33"/>
      <c r="U432" s="33"/>
      <c r="V432" s="33"/>
      <c r="W432" s="33"/>
    </row>
    <row r="433" spans="1:23" ht="15.75" customHeight="1" x14ac:dyDescent="0.25">
      <c r="A433" s="33"/>
      <c r="B433" s="33"/>
      <c r="C433" s="33"/>
      <c r="D433" s="33"/>
      <c r="E433" s="33"/>
      <c r="F433" s="33"/>
      <c r="G433" s="33"/>
      <c r="H433" s="33"/>
      <c r="I433" s="33"/>
      <c r="J433" s="33"/>
      <c r="K433" s="33"/>
      <c r="L433" s="33"/>
      <c r="M433" s="33"/>
      <c r="N433" s="33"/>
      <c r="O433" s="33"/>
      <c r="P433" s="33"/>
      <c r="Q433" s="33"/>
      <c r="R433" s="33"/>
      <c r="S433" s="33"/>
      <c r="T433" s="33"/>
      <c r="U433" s="33"/>
      <c r="V433" s="33"/>
      <c r="W433" s="33"/>
    </row>
    <row r="434" spans="1:23" ht="15.75" customHeight="1" x14ac:dyDescent="0.25">
      <c r="A434" s="33"/>
      <c r="B434" s="33"/>
      <c r="C434" s="33"/>
      <c r="D434" s="33"/>
      <c r="E434" s="33"/>
      <c r="F434" s="33"/>
      <c r="G434" s="33"/>
      <c r="H434" s="33"/>
      <c r="I434" s="33"/>
      <c r="J434" s="33"/>
      <c r="K434" s="33"/>
      <c r="L434" s="33"/>
      <c r="M434" s="33"/>
      <c r="N434" s="33"/>
      <c r="O434" s="33"/>
      <c r="P434" s="33"/>
      <c r="Q434" s="33"/>
      <c r="R434" s="33"/>
      <c r="S434" s="33"/>
      <c r="T434" s="33"/>
      <c r="U434" s="33"/>
      <c r="V434" s="33"/>
      <c r="W434" s="33"/>
    </row>
    <row r="435" spans="1:23" ht="15.75" customHeight="1" x14ac:dyDescent="0.25">
      <c r="A435" s="33"/>
      <c r="B435" s="33"/>
      <c r="C435" s="33"/>
      <c r="D435" s="33"/>
      <c r="E435" s="33"/>
      <c r="F435" s="33"/>
      <c r="G435" s="33"/>
      <c r="H435" s="33"/>
      <c r="I435" s="33"/>
      <c r="J435" s="33"/>
      <c r="K435" s="33"/>
      <c r="L435" s="33"/>
      <c r="M435" s="33"/>
      <c r="N435" s="33"/>
      <c r="O435" s="33"/>
      <c r="P435" s="33"/>
      <c r="Q435" s="33"/>
      <c r="R435" s="33"/>
      <c r="S435" s="33"/>
      <c r="T435" s="33"/>
      <c r="U435" s="33"/>
      <c r="V435" s="33"/>
      <c r="W435" s="33"/>
    </row>
    <row r="436" spans="1:23" ht="15.75" customHeight="1" x14ac:dyDescent="0.25">
      <c r="A436" s="33"/>
      <c r="B436" s="33"/>
      <c r="C436" s="33"/>
      <c r="D436" s="33"/>
      <c r="E436" s="33"/>
      <c r="F436" s="33"/>
      <c r="G436" s="33"/>
      <c r="H436" s="33"/>
      <c r="I436" s="33"/>
      <c r="J436" s="33"/>
      <c r="K436" s="33"/>
      <c r="L436" s="33"/>
      <c r="M436" s="33"/>
      <c r="N436" s="33"/>
      <c r="O436" s="33"/>
      <c r="P436" s="33"/>
      <c r="Q436" s="33"/>
      <c r="R436" s="33"/>
      <c r="S436" s="33"/>
      <c r="T436" s="33"/>
      <c r="U436" s="33"/>
      <c r="V436" s="33"/>
      <c r="W436" s="33"/>
    </row>
    <row r="437" spans="1:23" ht="15.75" customHeight="1" x14ac:dyDescent="0.25">
      <c r="A437" s="33"/>
      <c r="B437" s="33"/>
      <c r="C437" s="33"/>
      <c r="D437" s="33"/>
      <c r="E437" s="33"/>
      <c r="F437" s="33"/>
      <c r="G437" s="33"/>
      <c r="H437" s="33"/>
      <c r="I437" s="33"/>
      <c r="J437" s="33"/>
      <c r="K437" s="33"/>
      <c r="L437" s="33"/>
      <c r="M437" s="33"/>
      <c r="N437" s="33"/>
      <c r="O437" s="33"/>
      <c r="P437" s="33"/>
      <c r="Q437" s="33"/>
      <c r="R437" s="33"/>
      <c r="S437" s="33"/>
      <c r="T437" s="33"/>
      <c r="U437" s="33"/>
      <c r="V437" s="33"/>
      <c r="W437" s="33"/>
    </row>
    <row r="438" spans="1:23" ht="15.75" customHeight="1" x14ac:dyDescent="0.25">
      <c r="A438" s="33"/>
      <c r="B438" s="33"/>
      <c r="C438" s="33"/>
      <c r="D438" s="33"/>
      <c r="E438" s="33"/>
      <c r="F438" s="33"/>
      <c r="G438" s="33"/>
      <c r="H438" s="33"/>
      <c r="I438" s="33"/>
      <c r="J438" s="33"/>
      <c r="K438" s="33"/>
      <c r="L438" s="33"/>
      <c r="M438" s="33"/>
      <c r="N438" s="33"/>
      <c r="O438" s="33"/>
      <c r="P438" s="33"/>
      <c r="Q438" s="33"/>
      <c r="R438" s="33"/>
      <c r="S438" s="33"/>
      <c r="T438" s="33"/>
      <c r="U438" s="33"/>
      <c r="V438" s="33"/>
      <c r="W438" s="33"/>
    </row>
    <row r="439" spans="1:23" ht="15.75" customHeight="1" x14ac:dyDescent="0.25">
      <c r="A439" s="33"/>
      <c r="B439" s="33"/>
      <c r="C439" s="33"/>
      <c r="D439" s="33"/>
      <c r="E439" s="33"/>
      <c r="F439" s="33"/>
      <c r="G439" s="33"/>
      <c r="H439" s="33"/>
      <c r="I439" s="33"/>
      <c r="J439" s="33"/>
      <c r="K439" s="33"/>
      <c r="L439" s="33"/>
      <c r="M439" s="33"/>
      <c r="N439" s="33"/>
      <c r="O439" s="33"/>
      <c r="P439" s="33"/>
      <c r="Q439" s="33"/>
      <c r="R439" s="33"/>
      <c r="S439" s="33"/>
      <c r="T439" s="33"/>
      <c r="U439" s="33"/>
      <c r="V439" s="33"/>
      <c r="W439" s="33"/>
    </row>
    <row r="440" spans="1:23" ht="15.75" customHeight="1" x14ac:dyDescent="0.25">
      <c r="A440" s="33"/>
      <c r="B440" s="33"/>
      <c r="C440" s="33"/>
      <c r="D440" s="33"/>
      <c r="E440" s="33"/>
      <c r="F440" s="33"/>
      <c r="G440" s="33"/>
      <c r="H440" s="33"/>
      <c r="I440" s="33"/>
      <c r="J440" s="33"/>
      <c r="K440" s="33"/>
      <c r="L440" s="33"/>
      <c r="M440" s="33"/>
      <c r="N440" s="33"/>
      <c r="O440" s="33"/>
      <c r="P440" s="33"/>
      <c r="Q440" s="33"/>
      <c r="R440" s="33"/>
      <c r="S440" s="33"/>
      <c r="T440" s="33"/>
      <c r="U440" s="33"/>
      <c r="V440" s="33"/>
      <c r="W440" s="33"/>
    </row>
    <row r="441" spans="1:23" ht="15.75" customHeight="1" x14ac:dyDescent="0.25">
      <c r="A441" s="33"/>
      <c r="B441" s="33"/>
      <c r="C441" s="33"/>
      <c r="D441" s="33"/>
      <c r="E441" s="33"/>
      <c r="F441" s="33"/>
      <c r="G441" s="33"/>
      <c r="H441" s="33"/>
      <c r="I441" s="33"/>
      <c r="J441" s="33"/>
      <c r="K441" s="33"/>
      <c r="L441" s="33"/>
      <c r="M441" s="33"/>
      <c r="N441" s="33"/>
      <c r="O441" s="33"/>
      <c r="P441" s="33"/>
      <c r="Q441" s="33"/>
      <c r="R441" s="33"/>
      <c r="S441" s="33"/>
      <c r="T441" s="33"/>
      <c r="U441" s="33"/>
      <c r="V441" s="33"/>
      <c r="W441" s="33"/>
    </row>
    <row r="442" spans="1:23" ht="15.75" customHeight="1" x14ac:dyDescent="0.25">
      <c r="A442" s="33"/>
      <c r="B442" s="33"/>
      <c r="C442" s="33"/>
      <c r="D442" s="33"/>
      <c r="E442" s="33"/>
      <c r="F442" s="33"/>
      <c r="G442" s="33"/>
      <c r="H442" s="33"/>
      <c r="I442" s="33"/>
      <c r="J442" s="33"/>
      <c r="K442" s="33"/>
      <c r="L442" s="33"/>
      <c r="M442" s="33"/>
      <c r="N442" s="33"/>
      <c r="O442" s="33"/>
      <c r="P442" s="33"/>
      <c r="Q442" s="33"/>
      <c r="R442" s="33"/>
      <c r="S442" s="33"/>
      <c r="T442" s="33"/>
      <c r="U442" s="33"/>
      <c r="V442" s="33"/>
      <c r="W442" s="33"/>
    </row>
    <row r="443" spans="1:23" ht="15.75" customHeight="1" x14ac:dyDescent="0.25">
      <c r="A443" s="33"/>
      <c r="B443" s="33"/>
      <c r="C443" s="33"/>
      <c r="D443" s="33"/>
      <c r="E443" s="33"/>
      <c r="F443" s="33"/>
      <c r="G443" s="33"/>
      <c r="H443" s="33"/>
      <c r="I443" s="33"/>
      <c r="J443" s="33"/>
      <c r="K443" s="33"/>
      <c r="L443" s="33"/>
      <c r="M443" s="33"/>
      <c r="N443" s="33"/>
      <c r="O443" s="33"/>
      <c r="P443" s="33"/>
      <c r="Q443" s="33"/>
      <c r="R443" s="33"/>
      <c r="S443" s="33"/>
      <c r="T443" s="33"/>
      <c r="U443" s="33"/>
      <c r="V443" s="33"/>
      <c r="W443" s="33"/>
    </row>
    <row r="444" spans="1:23" ht="15.75" customHeight="1" x14ac:dyDescent="0.25">
      <c r="A444" s="33"/>
      <c r="B444" s="33"/>
      <c r="C444" s="33"/>
      <c r="D444" s="33"/>
      <c r="E444" s="33"/>
      <c r="F444" s="33"/>
      <c r="G444" s="33"/>
      <c r="H444" s="33"/>
      <c r="I444" s="33"/>
      <c r="J444" s="33"/>
      <c r="K444" s="33"/>
      <c r="L444" s="33"/>
      <c r="M444" s="33"/>
      <c r="N444" s="33"/>
      <c r="O444" s="33"/>
      <c r="P444" s="33"/>
      <c r="Q444" s="33"/>
      <c r="R444" s="33"/>
      <c r="S444" s="33"/>
      <c r="T444" s="33"/>
      <c r="U444" s="33"/>
      <c r="V444" s="33"/>
      <c r="W444" s="33"/>
    </row>
    <row r="445" spans="1:23" ht="15.75" customHeight="1" x14ac:dyDescent="0.25">
      <c r="A445" s="33"/>
      <c r="B445" s="33"/>
      <c r="C445" s="33"/>
      <c r="D445" s="33"/>
      <c r="E445" s="33"/>
      <c r="F445" s="33"/>
      <c r="G445" s="33"/>
      <c r="H445" s="33"/>
      <c r="I445" s="33"/>
      <c r="J445" s="33"/>
      <c r="K445" s="33"/>
      <c r="L445" s="33"/>
      <c r="M445" s="33"/>
      <c r="N445" s="33"/>
      <c r="O445" s="33"/>
      <c r="P445" s="33"/>
      <c r="Q445" s="33"/>
      <c r="R445" s="33"/>
      <c r="S445" s="33"/>
      <c r="T445" s="33"/>
      <c r="U445" s="33"/>
      <c r="V445" s="33"/>
      <c r="W445" s="33"/>
    </row>
    <row r="446" spans="1:23" ht="15.75" customHeight="1" x14ac:dyDescent="0.25">
      <c r="A446" s="33"/>
      <c r="B446" s="33"/>
      <c r="C446" s="33"/>
      <c r="D446" s="33"/>
      <c r="E446" s="33"/>
      <c r="F446" s="33"/>
      <c r="G446" s="33"/>
      <c r="H446" s="33"/>
      <c r="I446" s="33"/>
      <c r="J446" s="33"/>
      <c r="K446" s="33"/>
      <c r="L446" s="33"/>
      <c r="M446" s="33"/>
      <c r="N446" s="33"/>
      <c r="O446" s="33"/>
      <c r="P446" s="33"/>
      <c r="Q446" s="33"/>
      <c r="R446" s="33"/>
      <c r="S446" s="33"/>
      <c r="T446" s="33"/>
      <c r="U446" s="33"/>
      <c r="V446" s="33"/>
      <c r="W446" s="33"/>
    </row>
    <row r="447" spans="1:23" ht="15.75" customHeight="1" x14ac:dyDescent="0.25">
      <c r="A447" s="33"/>
      <c r="B447" s="33"/>
      <c r="C447" s="33"/>
      <c r="D447" s="33"/>
      <c r="E447" s="33"/>
      <c r="F447" s="33"/>
      <c r="G447" s="33"/>
      <c r="H447" s="33"/>
      <c r="I447" s="33"/>
      <c r="J447" s="33"/>
      <c r="K447" s="33"/>
      <c r="L447" s="33"/>
      <c r="M447" s="33"/>
      <c r="N447" s="33"/>
      <c r="O447" s="33"/>
      <c r="P447" s="33"/>
      <c r="Q447" s="33"/>
      <c r="R447" s="33"/>
      <c r="S447" s="33"/>
      <c r="T447" s="33"/>
      <c r="U447" s="33"/>
      <c r="V447" s="33"/>
      <c r="W447" s="33"/>
    </row>
    <row r="448" spans="1:23" ht="15.75" customHeight="1" x14ac:dyDescent="0.25">
      <c r="A448" s="33"/>
      <c r="B448" s="33"/>
      <c r="C448" s="33"/>
      <c r="D448" s="33"/>
      <c r="E448" s="33"/>
      <c r="F448" s="33"/>
      <c r="G448" s="33"/>
      <c r="H448" s="33"/>
      <c r="I448" s="33"/>
      <c r="J448" s="33"/>
      <c r="K448" s="33"/>
      <c r="L448" s="33"/>
      <c r="M448" s="33"/>
      <c r="N448" s="33"/>
      <c r="O448" s="33"/>
      <c r="P448" s="33"/>
      <c r="Q448" s="33"/>
      <c r="R448" s="33"/>
      <c r="S448" s="33"/>
      <c r="T448" s="33"/>
      <c r="U448" s="33"/>
      <c r="V448" s="33"/>
      <c r="W448" s="33"/>
    </row>
    <row r="449" spans="1:23" ht="15.75" customHeight="1" x14ac:dyDescent="0.25">
      <c r="A449" s="33"/>
      <c r="B449" s="33"/>
      <c r="C449" s="33"/>
      <c r="D449" s="33"/>
      <c r="E449" s="33"/>
      <c r="F449" s="33"/>
      <c r="G449" s="33"/>
      <c r="H449" s="33"/>
      <c r="I449" s="33"/>
      <c r="J449" s="33"/>
      <c r="K449" s="33"/>
      <c r="L449" s="33"/>
      <c r="M449" s="33"/>
      <c r="N449" s="33"/>
      <c r="O449" s="33"/>
      <c r="P449" s="33"/>
      <c r="Q449" s="33"/>
      <c r="R449" s="33"/>
      <c r="S449" s="33"/>
      <c r="T449" s="33"/>
      <c r="U449" s="33"/>
      <c r="V449" s="33"/>
      <c r="W449" s="33"/>
    </row>
    <row r="450" spans="1:23" ht="15.75" customHeight="1" x14ac:dyDescent="0.25">
      <c r="A450" s="33"/>
      <c r="B450" s="33"/>
      <c r="C450" s="33"/>
      <c r="D450" s="33"/>
      <c r="E450" s="33"/>
      <c r="F450" s="33"/>
      <c r="G450" s="33"/>
      <c r="H450" s="33"/>
      <c r="I450" s="33"/>
      <c r="J450" s="33"/>
      <c r="K450" s="33"/>
      <c r="L450" s="33"/>
      <c r="M450" s="33"/>
      <c r="N450" s="33"/>
      <c r="O450" s="33"/>
      <c r="P450" s="33"/>
      <c r="Q450" s="33"/>
      <c r="R450" s="33"/>
      <c r="S450" s="33"/>
      <c r="T450" s="33"/>
      <c r="U450" s="33"/>
      <c r="V450" s="33"/>
      <c r="W450" s="33"/>
    </row>
    <row r="451" spans="1:23" ht="15.75" customHeight="1" x14ac:dyDescent="0.25">
      <c r="A451" s="33"/>
      <c r="B451" s="33"/>
      <c r="C451" s="33"/>
      <c r="D451" s="33"/>
      <c r="E451" s="33"/>
      <c r="F451" s="33"/>
      <c r="G451" s="33"/>
      <c r="H451" s="33"/>
      <c r="I451" s="33"/>
      <c r="J451" s="33"/>
      <c r="K451" s="33"/>
      <c r="L451" s="33"/>
      <c r="M451" s="33"/>
      <c r="N451" s="33"/>
      <c r="O451" s="33"/>
      <c r="P451" s="33"/>
      <c r="Q451" s="33"/>
      <c r="R451" s="33"/>
      <c r="S451" s="33"/>
      <c r="T451" s="33"/>
      <c r="U451" s="33"/>
      <c r="V451" s="33"/>
      <c r="W451" s="33"/>
    </row>
    <row r="452" spans="1:23" ht="15.75" customHeight="1" x14ac:dyDescent="0.25">
      <c r="A452" s="33"/>
      <c r="B452" s="33"/>
      <c r="C452" s="33"/>
      <c r="D452" s="33"/>
      <c r="E452" s="33"/>
      <c r="F452" s="33"/>
      <c r="G452" s="33"/>
      <c r="H452" s="33"/>
      <c r="I452" s="33"/>
      <c r="J452" s="33"/>
      <c r="K452" s="33"/>
      <c r="L452" s="33"/>
      <c r="M452" s="33"/>
      <c r="N452" s="33"/>
      <c r="O452" s="33"/>
      <c r="P452" s="33"/>
      <c r="Q452" s="33"/>
      <c r="R452" s="33"/>
      <c r="S452" s="33"/>
      <c r="T452" s="33"/>
      <c r="U452" s="33"/>
      <c r="V452" s="33"/>
      <c r="W452" s="33"/>
    </row>
    <row r="453" spans="1:23" ht="15.75" customHeight="1" x14ac:dyDescent="0.25">
      <c r="A453" s="33"/>
      <c r="B453" s="33"/>
      <c r="C453" s="33"/>
      <c r="D453" s="33"/>
      <c r="E453" s="33"/>
      <c r="F453" s="33"/>
      <c r="G453" s="33"/>
      <c r="H453" s="33"/>
      <c r="I453" s="33"/>
      <c r="J453" s="33"/>
      <c r="K453" s="33"/>
      <c r="L453" s="33"/>
      <c r="M453" s="33"/>
      <c r="N453" s="33"/>
      <c r="O453" s="33"/>
      <c r="P453" s="33"/>
      <c r="Q453" s="33"/>
      <c r="R453" s="33"/>
      <c r="S453" s="33"/>
      <c r="T453" s="33"/>
      <c r="U453" s="33"/>
      <c r="V453" s="33"/>
      <c r="W453" s="33"/>
    </row>
    <row r="454" spans="1:23" ht="15.75" customHeight="1" x14ac:dyDescent="0.25">
      <c r="A454" s="33"/>
      <c r="B454" s="33"/>
      <c r="C454" s="33"/>
      <c r="D454" s="33"/>
      <c r="E454" s="33"/>
      <c r="F454" s="33"/>
      <c r="G454" s="33"/>
      <c r="H454" s="33"/>
      <c r="I454" s="33"/>
      <c r="J454" s="33"/>
      <c r="K454" s="33"/>
      <c r="L454" s="33"/>
      <c r="M454" s="33"/>
      <c r="N454" s="33"/>
      <c r="O454" s="33"/>
      <c r="P454" s="33"/>
      <c r="Q454" s="33"/>
      <c r="R454" s="33"/>
      <c r="S454" s="33"/>
      <c r="T454" s="33"/>
      <c r="U454" s="33"/>
      <c r="V454" s="33"/>
      <c r="W454" s="33"/>
    </row>
    <row r="455" spans="1:23" ht="15.75" customHeight="1" x14ac:dyDescent="0.25">
      <c r="A455" s="33"/>
      <c r="B455" s="33"/>
      <c r="C455" s="33"/>
      <c r="D455" s="33"/>
      <c r="E455" s="33"/>
      <c r="F455" s="33"/>
      <c r="G455" s="33"/>
      <c r="H455" s="33"/>
      <c r="I455" s="33"/>
      <c r="J455" s="33"/>
      <c r="K455" s="33"/>
      <c r="L455" s="33"/>
      <c r="M455" s="33"/>
      <c r="N455" s="33"/>
      <c r="O455" s="33"/>
      <c r="P455" s="33"/>
      <c r="Q455" s="33"/>
      <c r="R455" s="33"/>
      <c r="S455" s="33"/>
      <c r="T455" s="33"/>
      <c r="U455" s="33"/>
      <c r="V455" s="33"/>
      <c r="W455" s="33"/>
    </row>
    <row r="456" spans="1:23" ht="15.75" customHeight="1" x14ac:dyDescent="0.25">
      <c r="A456" s="33"/>
      <c r="B456" s="33"/>
      <c r="C456" s="33"/>
      <c r="D456" s="33"/>
      <c r="E456" s="33"/>
      <c r="F456" s="33"/>
      <c r="G456" s="33"/>
      <c r="H456" s="33"/>
      <c r="I456" s="33"/>
      <c r="J456" s="33"/>
      <c r="K456" s="33"/>
      <c r="L456" s="33"/>
      <c r="M456" s="33"/>
      <c r="N456" s="33"/>
      <c r="O456" s="33"/>
      <c r="P456" s="33"/>
      <c r="Q456" s="33"/>
      <c r="R456" s="33"/>
      <c r="S456" s="33"/>
      <c r="T456" s="33"/>
      <c r="U456" s="33"/>
      <c r="V456" s="33"/>
      <c r="W456" s="33"/>
    </row>
    <row r="457" spans="1:23" ht="15.75" customHeight="1" x14ac:dyDescent="0.25">
      <c r="A457" s="33"/>
      <c r="B457" s="33"/>
      <c r="C457" s="33"/>
      <c r="D457" s="33"/>
      <c r="E457" s="33"/>
      <c r="F457" s="33"/>
      <c r="G457" s="33"/>
      <c r="H457" s="33"/>
      <c r="I457" s="33"/>
      <c r="J457" s="33"/>
      <c r="K457" s="33"/>
      <c r="L457" s="33"/>
      <c r="M457" s="33"/>
      <c r="N457" s="33"/>
      <c r="O457" s="33"/>
      <c r="P457" s="33"/>
      <c r="Q457" s="33"/>
      <c r="R457" s="33"/>
      <c r="S457" s="33"/>
      <c r="T457" s="33"/>
      <c r="U457" s="33"/>
      <c r="V457" s="33"/>
      <c r="W457" s="33"/>
    </row>
    <row r="458" spans="1:23" ht="15.75" customHeight="1" x14ac:dyDescent="0.25">
      <c r="A458" s="33"/>
      <c r="B458" s="33"/>
      <c r="C458" s="33"/>
      <c r="D458" s="33"/>
      <c r="E458" s="33"/>
      <c r="F458" s="33"/>
      <c r="G458" s="33"/>
      <c r="H458" s="33"/>
      <c r="I458" s="33"/>
      <c r="J458" s="33"/>
      <c r="K458" s="33"/>
      <c r="L458" s="33"/>
      <c r="M458" s="33"/>
      <c r="N458" s="33"/>
      <c r="O458" s="33"/>
      <c r="P458" s="33"/>
      <c r="Q458" s="33"/>
      <c r="R458" s="33"/>
      <c r="S458" s="33"/>
      <c r="T458" s="33"/>
      <c r="U458" s="33"/>
      <c r="V458" s="33"/>
      <c r="W458" s="33"/>
    </row>
    <row r="459" spans="1:23" ht="15.75" customHeight="1" x14ac:dyDescent="0.25">
      <c r="A459" s="33"/>
      <c r="B459" s="33"/>
      <c r="C459" s="33"/>
      <c r="D459" s="33"/>
      <c r="E459" s="33"/>
      <c r="F459" s="33"/>
      <c r="G459" s="33"/>
      <c r="H459" s="33"/>
      <c r="I459" s="33"/>
      <c r="J459" s="33"/>
      <c r="K459" s="33"/>
      <c r="L459" s="33"/>
      <c r="M459" s="33"/>
      <c r="N459" s="33"/>
      <c r="O459" s="33"/>
      <c r="P459" s="33"/>
      <c r="Q459" s="33"/>
      <c r="R459" s="33"/>
      <c r="S459" s="33"/>
      <c r="T459" s="33"/>
      <c r="U459" s="33"/>
      <c r="V459" s="33"/>
      <c r="W459" s="33"/>
    </row>
    <row r="460" spans="1:23" ht="15.75" customHeight="1" x14ac:dyDescent="0.25">
      <c r="A460" s="33"/>
      <c r="B460" s="33"/>
      <c r="C460" s="33"/>
      <c r="D460" s="33"/>
      <c r="E460" s="33"/>
      <c r="F460" s="33"/>
      <c r="G460" s="33"/>
      <c r="H460" s="33"/>
      <c r="I460" s="33"/>
      <c r="J460" s="33"/>
      <c r="K460" s="33"/>
      <c r="L460" s="33"/>
      <c r="M460" s="33"/>
      <c r="N460" s="33"/>
      <c r="O460" s="33"/>
      <c r="P460" s="33"/>
      <c r="Q460" s="33"/>
      <c r="R460" s="33"/>
      <c r="S460" s="33"/>
      <c r="T460" s="33"/>
      <c r="U460" s="33"/>
      <c r="V460" s="33"/>
      <c r="W460" s="33"/>
    </row>
    <row r="461" spans="1:23" ht="15.75" customHeight="1" x14ac:dyDescent="0.25">
      <c r="A461" s="33"/>
      <c r="B461" s="33"/>
      <c r="C461" s="33"/>
      <c r="D461" s="33"/>
      <c r="E461" s="33"/>
      <c r="F461" s="33"/>
      <c r="G461" s="33"/>
      <c r="H461" s="33"/>
      <c r="I461" s="33"/>
      <c r="J461" s="33"/>
      <c r="K461" s="33"/>
      <c r="L461" s="33"/>
      <c r="M461" s="33"/>
      <c r="N461" s="33"/>
      <c r="O461" s="33"/>
      <c r="P461" s="33"/>
      <c r="Q461" s="33"/>
      <c r="R461" s="33"/>
      <c r="S461" s="33"/>
      <c r="T461" s="33"/>
      <c r="U461" s="33"/>
      <c r="V461" s="33"/>
      <c r="W461" s="33"/>
    </row>
    <row r="462" spans="1:23" ht="15.75" customHeight="1" x14ac:dyDescent="0.25">
      <c r="A462" s="33"/>
      <c r="B462" s="33"/>
      <c r="C462" s="33"/>
      <c r="D462" s="33"/>
      <c r="E462" s="33"/>
      <c r="F462" s="33"/>
      <c r="G462" s="33"/>
      <c r="H462" s="33"/>
      <c r="I462" s="33"/>
      <c r="J462" s="33"/>
      <c r="K462" s="33"/>
      <c r="L462" s="33"/>
      <c r="M462" s="33"/>
      <c r="N462" s="33"/>
      <c r="O462" s="33"/>
      <c r="P462" s="33"/>
      <c r="Q462" s="33"/>
      <c r="R462" s="33"/>
      <c r="S462" s="33"/>
      <c r="T462" s="33"/>
      <c r="U462" s="33"/>
      <c r="V462" s="33"/>
      <c r="W462" s="33"/>
    </row>
    <row r="463" spans="1:23" ht="15.75" customHeight="1" x14ac:dyDescent="0.25">
      <c r="A463" s="33"/>
      <c r="B463" s="33"/>
      <c r="C463" s="33"/>
      <c r="D463" s="33"/>
      <c r="E463" s="33"/>
      <c r="F463" s="33"/>
      <c r="G463" s="33"/>
      <c r="H463" s="33"/>
      <c r="I463" s="33"/>
      <c r="J463" s="33"/>
      <c r="K463" s="33"/>
      <c r="L463" s="33"/>
      <c r="M463" s="33"/>
      <c r="N463" s="33"/>
      <c r="O463" s="33"/>
      <c r="P463" s="33"/>
      <c r="Q463" s="33"/>
      <c r="R463" s="33"/>
      <c r="S463" s="33"/>
      <c r="T463" s="33"/>
      <c r="U463" s="33"/>
      <c r="V463" s="33"/>
      <c r="W463" s="33"/>
    </row>
    <row r="464" spans="1:23" ht="15.75" customHeight="1" x14ac:dyDescent="0.25">
      <c r="A464" s="33"/>
      <c r="B464" s="33"/>
      <c r="C464" s="33"/>
      <c r="D464" s="33"/>
      <c r="E464" s="33"/>
      <c r="F464" s="33"/>
      <c r="G464" s="33"/>
      <c r="H464" s="33"/>
      <c r="I464" s="33"/>
      <c r="J464" s="33"/>
      <c r="K464" s="33"/>
      <c r="L464" s="33"/>
      <c r="M464" s="33"/>
      <c r="N464" s="33"/>
      <c r="O464" s="33"/>
      <c r="P464" s="33"/>
      <c r="Q464" s="33"/>
      <c r="R464" s="33"/>
      <c r="S464" s="33"/>
      <c r="T464" s="33"/>
      <c r="U464" s="33"/>
      <c r="V464" s="33"/>
      <c r="W464" s="33"/>
    </row>
    <row r="465" spans="1:23" ht="15.75" customHeight="1" x14ac:dyDescent="0.25">
      <c r="A465" s="33"/>
      <c r="B465" s="33"/>
      <c r="C465" s="33"/>
      <c r="D465" s="33"/>
      <c r="E465" s="33"/>
      <c r="F465" s="33"/>
      <c r="G465" s="33"/>
      <c r="H465" s="33"/>
      <c r="I465" s="33"/>
      <c r="J465" s="33"/>
      <c r="K465" s="33"/>
      <c r="L465" s="33"/>
      <c r="M465" s="33"/>
      <c r="N465" s="33"/>
      <c r="O465" s="33"/>
      <c r="P465" s="33"/>
      <c r="Q465" s="33"/>
      <c r="R465" s="33"/>
      <c r="S465" s="33"/>
      <c r="T465" s="33"/>
      <c r="U465" s="33"/>
      <c r="V465" s="33"/>
      <c r="W465" s="33"/>
    </row>
    <row r="466" spans="1:23" ht="15.75" customHeight="1" x14ac:dyDescent="0.25">
      <c r="A466" s="33"/>
      <c r="B466" s="33"/>
      <c r="C466" s="33"/>
      <c r="D466" s="33"/>
      <c r="E466" s="33"/>
      <c r="F466" s="33"/>
      <c r="G466" s="33"/>
      <c r="H466" s="33"/>
      <c r="I466" s="33"/>
      <c r="J466" s="33"/>
      <c r="K466" s="33"/>
      <c r="L466" s="33"/>
      <c r="M466" s="33"/>
      <c r="N466" s="33"/>
      <c r="O466" s="33"/>
      <c r="P466" s="33"/>
      <c r="Q466" s="33"/>
      <c r="R466" s="33"/>
      <c r="S466" s="33"/>
      <c r="T466" s="33"/>
      <c r="U466" s="33"/>
      <c r="V466" s="33"/>
      <c r="W466" s="33"/>
    </row>
    <row r="467" spans="1:23" ht="15.75" customHeight="1" x14ac:dyDescent="0.25">
      <c r="A467" s="33"/>
      <c r="B467" s="33"/>
      <c r="C467" s="33"/>
      <c r="D467" s="33"/>
      <c r="E467" s="33"/>
      <c r="F467" s="33"/>
      <c r="G467" s="33"/>
      <c r="H467" s="33"/>
      <c r="I467" s="33"/>
      <c r="J467" s="33"/>
      <c r="K467" s="33"/>
      <c r="L467" s="33"/>
      <c r="M467" s="33"/>
      <c r="N467" s="33"/>
      <c r="O467" s="33"/>
      <c r="P467" s="33"/>
      <c r="Q467" s="33"/>
      <c r="R467" s="33"/>
      <c r="S467" s="33"/>
      <c r="T467" s="33"/>
      <c r="U467" s="33"/>
      <c r="V467" s="33"/>
      <c r="W467" s="33"/>
    </row>
    <row r="468" spans="1:23" ht="15.75" customHeight="1" x14ac:dyDescent="0.25">
      <c r="A468" s="33"/>
      <c r="B468" s="33"/>
      <c r="C468" s="33"/>
      <c r="D468" s="33"/>
      <c r="E468" s="33"/>
      <c r="F468" s="33"/>
      <c r="G468" s="33"/>
      <c r="H468" s="33"/>
      <c r="I468" s="33"/>
      <c r="J468" s="33"/>
      <c r="K468" s="33"/>
      <c r="L468" s="33"/>
      <c r="M468" s="33"/>
      <c r="N468" s="33"/>
      <c r="O468" s="33"/>
      <c r="P468" s="33"/>
      <c r="Q468" s="33"/>
      <c r="R468" s="33"/>
      <c r="S468" s="33"/>
      <c r="T468" s="33"/>
      <c r="U468" s="33"/>
      <c r="V468" s="33"/>
      <c r="W468" s="33"/>
    </row>
    <row r="469" spans="1:23" ht="15.75" customHeight="1" x14ac:dyDescent="0.25">
      <c r="A469" s="33"/>
      <c r="B469" s="33"/>
      <c r="C469" s="33"/>
      <c r="D469" s="33"/>
      <c r="E469" s="33"/>
      <c r="F469" s="33"/>
      <c r="G469" s="33"/>
      <c r="H469" s="33"/>
      <c r="I469" s="33"/>
      <c r="J469" s="33"/>
      <c r="K469" s="33"/>
      <c r="L469" s="33"/>
      <c r="M469" s="33"/>
      <c r="N469" s="33"/>
      <c r="O469" s="33"/>
      <c r="P469" s="33"/>
      <c r="Q469" s="33"/>
      <c r="R469" s="33"/>
      <c r="S469" s="33"/>
      <c r="T469" s="33"/>
      <c r="U469" s="33"/>
      <c r="V469" s="33"/>
      <c r="W469" s="33"/>
    </row>
    <row r="470" spans="1:23" ht="15.75" customHeight="1" x14ac:dyDescent="0.25">
      <c r="A470" s="33"/>
      <c r="B470" s="33"/>
      <c r="C470" s="33"/>
      <c r="D470" s="33"/>
      <c r="E470" s="33"/>
      <c r="F470" s="33"/>
      <c r="G470" s="33"/>
      <c r="H470" s="33"/>
      <c r="I470" s="33"/>
      <c r="J470" s="33"/>
      <c r="K470" s="33"/>
      <c r="L470" s="33"/>
      <c r="M470" s="33"/>
      <c r="N470" s="33"/>
      <c r="O470" s="33"/>
      <c r="P470" s="33"/>
      <c r="Q470" s="33"/>
      <c r="R470" s="33"/>
      <c r="S470" s="33"/>
      <c r="T470" s="33"/>
      <c r="U470" s="33"/>
      <c r="V470" s="33"/>
      <c r="W470" s="33"/>
    </row>
    <row r="471" spans="1:23" ht="15.75" customHeight="1" x14ac:dyDescent="0.25">
      <c r="A471" s="33"/>
      <c r="B471" s="33"/>
      <c r="C471" s="33"/>
      <c r="D471" s="33"/>
      <c r="E471" s="33"/>
      <c r="F471" s="33"/>
      <c r="G471" s="33"/>
      <c r="H471" s="33"/>
      <c r="I471" s="33"/>
      <c r="J471" s="33"/>
      <c r="K471" s="33"/>
      <c r="L471" s="33"/>
      <c r="M471" s="33"/>
      <c r="N471" s="33"/>
      <c r="O471" s="33"/>
      <c r="P471" s="33"/>
      <c r="Q471" s="33"/>
      <c r="R471" s="33"/>
      <c r="S471" s="33"/>
      <c r="T471" s="33"/>
      <c r="U471" s="33"/>
      <c r="V471" s="33"/>
      <c r="W471" s="33"/>
    </row>
    <row r="472" spans="1:23" ht="15.75" customHeight="1" x14ac:dyDescent="0.25">
      <c r="A472" s="33"/>
      <c r="B472" s="33"/>
      <c r="C472" s="33"/>
      <c r="D472" s="33"/>
      <c r="E472" s="33"/>
      <c r="F472" s="33"/>
      <c r="G472" s="33"/>
      <c r="H472" s="33"/>
      <c r="I472" s="33"/>
      <c r="J472" s="33"/>
      <c r="K472" s="33"/>
      <c r="L472" s="33"/>
      <c r="M472" s="33"/>
      <c r="N472" s="33"/>
      <c r="O472" s="33"/>
      <c r="P472" s="33"/>
      <c r="Q472" s="33"/>
      <c r="R472" s="33"/>
      <c r="S472" s="33"/>
      <c r="T472" s="33"/>
      <c r="U472" s="33"/>
      <c r="V472" s="33"/>
      <c r="W472" s="33"/>
    </row>
    <row r="473" spans="1:23" ht="15.75" customHeight="1" x14ac:dyDescent="0.25">
      <c r="A473" s="33"/>
      <c r="B473" s="33"/>
      <c r="C473" s="33"/>
      <c r="D473" s="33"/>
      <c r="E473" s="33"/>
      <c r="F473" s="33"/>
      <c r="G473" s="33"/>
      <c r="H473" s="33"/>
      <c r="I473" s="33"/>
      <c r="J473" s="33"/>
      <c r="K473" s="33"/>
      <c r="L473" s="33"/>
      <c r="M473" s="33"/>
      <c r="N473" s="33"/>
      <c r="O473" s="33"/>
      <c r="P473" s="33"/>
      <c r="Q473" s="33"/>
      <c r="R473" s="33"/>
      <c r="S473" s="33"/>
      <c r="T473" s="33"/>
      <c r="U473" s="33"/>
      <c r="V473" s="33"/>
      <c r="W473" s="33"/>
    </row>
    <row r="474" spans="1:23" ht="15.75" customHeight="1" x14ac:dyDescent="0.25">
      <c r="A474" s="33"/>
      <c r="B474" s="33"/>
      <c r="C474" s="33"/>
      <c r="D474" s="33"/>
      <c r="E474" s="33"/>
      <c r="F474" s="33"/>
      <c r="G474" s="33"/>
      <c r="H474" s="33"/>
      <c r="I474" s="33"/>
      <c r="J474" s="33"/>
      <c r="K474" s="33"/>
      <c r="L474" s="33"/>
      <c r="M474" s="33"/>
      <c r="N474" s="33"/>
      <c r="O474" s="33"/>
      <c r="P474" s="33"/>
      <c r="Q474" s="33"/>
      <c r="R474" s="33"/>
      <c r="S474" s="33"/>
      <c r="T474" s="33"/>
      <c r="U474" s="33"/>
      <c r="V474" s="33"/>
      <c r="W474" s="33"/>
    </row>
    <row r="475" spans="1:23" ht="15.75" customHeight="1" x14ac:dyDescent="0.25">
      <c r="A475" s="33"/>
      <c r="B475" s="33"/>
      <c r="C475" s="33"/>
      <c r="D475" s="33"/>
      <c r="E475" s="33"/>
      <c r="F475" s="33"/>
      <c r="G475" s="33"/>
      <c r="H475" s="33"/>
      <c r="I475" s="33"/>
      <c r="J475" s="33"/>
      <c r="K475" s="33"/>
      <c r="L475" s="33"/>
      <c r="M475" s="33"/>
      <c r="N475" s="33"/>
      <c r="O475" s="33"/>
      <c r="P475" s="33"/>
      <c r="Q475" s="33"/>
      <c r="R475" s="33"/>
      <c r="S475" s="33"/>
      <c r="T475" s="33"/>
      <c r="U475" s="33"/>
      <c r="V475" s="33"/>
      <c r="W475" s="33"/>
    </row>
    <row r="476" spans="1:23" ht="15.75" customHeight="1" x14ac:dyDescent="0.25">
      <c r="A476" s="33"/>
      <c r="B476" s="33"/>
      <c r="C476" s="33"/>
      <c r="D476" s="33"/>
      <c r="E476" s="33"/>
      <c r="F476" s="33"/>
      <c r="G476" s="33"/>
      <c r="H476" s="33"/>
      <c r="I476" s="33"/>
      <c r="J476" s="33"/>
      <c r="K476" s="33"/>
      <c r="L476" s="33"/>
      <c r="M476" s="33"/>
      <c r="N476" s="33"/>
      <c r="O476" s="33"/>
      <c r="P476" s="33"/>
      <c r="Q476" s="33"/>
      <c r="R476" s="33"/>
      <c r="S476" s="33"/>
      <c r="T476" s="33"/>
      <c r="U476" s="33"/>
      <c r="V476" s="33"/>
      <c r="W476" s="33"/>
    </row>
    <row r="477" spans="1:23" ht="15.75" customHeight="1" x14ac:dyDescent="0.25">
      <c r="A477" s="33"/>
      <c r="B477" s="33"/>
      <c r="C477" s="33"/>
      <c r="D477" s="33"/>
      <c r="E477" s="33"/>
      <c r="F477" s="33"/>
      <c r="G477" s="33"/>
      <c r="H477" s="33"/>
      <c r="I477" s="33"/>
      <c r="J477" s="33"/>
      <c r="K477" s="33"/>
      <c r="L477" s="33"/>
      <c r="M477" s="33"/>
      <c r="N477" s="33"/>
      <c r="O477" s="33"/>
      <c r="P477" s="33"/>
      <c r="Q477" s="33"/>
      <c r="R477" s="33"/>
      <c r="S477" s="33"/>
      <c r="T477" s="33"/>
      <c r="U477" s="33"/>
      <c r="V477" s="33"/>
      <c r="W477" s="33"/>
    </row>
    <row r="478" spans="1:23" ht="15.75" customHeight="1" x14ac:dyDescent="0.25">
      <c r="A478" s="33"/>
      <c r="B478" s="33"/>
      <c r="C478" s="33"/>
      <c r="D478" s="33"/>
      <c r="E478" s="33"/>
      <c r="F478" s="33"/>
      <c r="G478" s="33"/>
      <c r="H478" s="33"/>
      <c r="I478" s="33"/>
      <c r="J478" s="33"/>
      <c r="K478" s="33"/>
      <c r="L478" s="33"/>
      <c r="M478" s="33"/>
      <c r="N478" s="33"/>
      <c r="O478" s="33"/>
      <c r="P478" s="33"/>
      <c r="Q478" s="33"/>
      <c r="R478" s="33"/>
      <c r="S478" s="33"/>
      <c r="T478" s="33"/>
      <c r="U478" s="33"/>
      <c r="V478" s="33"/>
      <c r="W478" s="33"/>
    </row>
    <row r="479" spans="1:23" ht="15.75" customHeight="1" x14ac:dyDescent="0.25">
      <c r="A479" s="33"/>
      <c r="B479" s="33"/>
      <c r="C479" s="33"/>
      <c r="D479" s="33"/>
      <c r="E479" s="33"/>
      <c r="F479" s="33"/>
      <c r="G479" s="33"/>
      <c r="H479" s="33"/>
      <c r="I479" s="33"/>
      <c r="J479" s="33"/>
      <c r="K479" s="33"/>
      <c r="L479" s="33"/>
      <c r="M479" s="33"/>
      <c r="N479" s="33"/>
      <c r="O479" s="33"/>
      <c r="P479" s="33"/>
      <c r="Q479" s="33"/>
      <c r="R479" s="33"/>
      <c r="S479" s="33"/>
      <c r="T479" s="33"/>
      <c r="U479" s="33"/>
      <c r="V479" s="33"/>
      <c r="W479" s="33"/>
    </row>
    <row r="480" spans="1:23" ht="15.75" customHeight="1" x14ac:dyDescent="0.25">
      <c r="A480" s="33"/>
      <c r="B480" s="33"/>
      <c r="C480" s="33"/>
      <c r="D480" s="33"/>
      <c r="E480" s="33"/>
      <c r="F480" s="33"/>
      <c r="G480" s="33"/>
      <c r="H480" s="33"/>
      <c r="I480" s="33"/>
      <c r="J480" s="33"/>
      <c r="K480" s="33"/>
      <c r="L480" s="33"/>
      <c r="M480" s="33"/>
      <c r="N480" s="33"/>
      <c r="O480" s="33"/>
      <c r="P480" s="33"/>
      <c r="Q480" s="33"/>
      <c r="R480" s="33"/>
      <c r="S480" s="33"/>
      <c r="T480" s="33"/>
      <c r="U480" s="33"/>
      <c r="V480" s="33"/>
      <c r="W480" s="33"/>
    </row>
    <row r="481" spans="1:23" ht="15.75" customHeight="1" x14ac:dyDescent="0.25">
      <c r="A481" s="33"/>
      <c r="B481" s="33"/>
      <c r="C481" s="33"/>
      <c r="D481" s="33"/>
      <c r="E481" s="33"/>
      <c r="F481" s="33"/>
      <c r="G481" s="33"/>
      <c r="H481" s="33"/>
      <c r="I481" s="33"/>
      <c r="J481" s="33"/>
      <c r="K481" s="33"/>
      <c r="L481" s="33"/>
      <c r="M481" s="33"/>
      <c r="N481" s="33"/>
      <c r="O481" s="33"/>
      <c r="P481" s="33"/>
      <c r="Q481" s="33"/>
      <c r="R481" s="33"/>
      <c r="S481" s="33"/>
      <c r="T481" s="33"/>
      <c r="U481" s="33"/>
      <c r="V481" s="33"/>
      <c r="W481" s="33"/>
    </row>
    <row r="482" spans="1:23" ht="15.75" customHeight="1" x14ac:dyDescent="0.25">
      <c r="A482" s="33"/>
      <c r="B482" s="33"/>
      <c r="C482" s="33"/>
      <c r="D482" s="33"/>
      <c r="E482" s="33"/>
      <c r="F482" s="33"/>
      <c r="G482" s="33"/>
      <c r="H482" s="33"/>
      <c r="I482" s="33"/>
      <c r="J482" s="33"/>
      <c r="K482" s="33"/>
      <c r="L482" s="33"/>
      <c r="M482" s="33"/>
      <c r="N482" s="33"/>
      <c r="O482" s="33"/>
      <c r="P482" s="33"/>
      <c r="Q482" s="33"/>
      <c r="R482" s="33"/>
      <c r="S482" s="33"/>
      <c r="T482" s="33"/>
      <c r="U482" s="33"/>
      <c r="V482" s="33"/>
      <c r="W482" s="33"/>
    </row>
    <row r="483" spans="1:23" ht="15.75" customHeight="1" x14ac:dyDescent="0.25">
      <c r="A483" s="33"/>
      <c r="B483" s="33"/>
      <c r="C483" s="33"/>
      <c r="D483" s="33"/>
      <c r="E483" s="33"/>
      <c r="F483" s="33"/>
      <c r="G483" s="33"/>
      <c r="H483" s="33"/>
      <c r="I483" s="33"/>
      <c r="J483" s="33"/>
      <c r="K483" s="33"/>
      <c r="L483" s="33"/>
      <c r="M483" s="33"/>
      <c r="N483" s="33"/>
      <c r="O483" s="33"/>
      <c r="P483" s="33"/>
      <c r="Q483" s="33"/>
      <c r="R483" s="33"/>
      <c r="S483" s="33"/>
      <c r="T483" s="33"/>
      <c r="U483" s="33"/>
      <c r="V483" s="33"/>
      <c r="W483" s="33"/>
    </row>
    <row r="484" spans="1:23" ht="15.75" customHeight="1" x14ac:dyDescent="0.25">
      <c r="A484" s="33"/>
      <c r="B484" s="33"/>
      <c r="C484" s="33"/>
      <c r="D484" s="33"/>
      <c r="E484" s="33"/>
      <c r="F484" s="33"/>
      <c r="G484" s="33"/>
      <c r="H484" s="33"/>
      <c r="I484" s="33"/>
      <c r="J484" s="33"/>
      <c r="K484" s="33"/>
      <c r="L484" s="33"/>
      <c r="M484" s="33"/>
      <c r="N484" s="33"/>
      <c r="O484" s="33"/>
      <c r="P484" s="33"/>
      <c r="Q484" s="33"/>
      <c r="R484" s="33"/>
      <c r="S484" s="33"/>
      <c r="T484" s="33"/>
      <c r="U484" s="33"/>
      <c r="V484" s="33"/>
      <c r="W484" s="33"/>
    </row>
    <row r="485" spans="1:23" ht="15.75" customHeight="1" x14ac:dyDescent="0.25">
      <c r="A485" s="33"/>
      <c r="B485" s="33"/>
      <c r="C485" s="33"/>
      <c r="D485" s="33"/>
      <c r="E485" s="33"/>
      <c r="F485" s="33"/>
      <c r="G485" s="33"/>
      <c r="H485" s="33"/>
      <c r="I485" s="33"/>
      <c r="J485" s="33"/>
      <c r="K485" s="33"/>
      <c r="L485" s="33"/>
      <c r="M485" s="33"/>
      <c r="N485" s="33"/>
      <c r="O485" s="33"/>
      <c r="P485" s="33"/>
      <c r="Q485" s="33"/>
      <c r="R485" s="33"/>
      <c r="S485" s="33"/>
      <c r="T485" s="33"/>
      <c r="U485" s="33"/>
      <c r="V485" s="33"/>
      <c r="W485" s="33"/>
    </row>
    <row r="486" spans="1:23" ht="15.75" customHeight="1" x14ac:dyDescent="0.25">
      <c r="A486" s="33"/>
      <c r="B486" s="33"/>
      <c r="C486" s="33"/>
      <c r="D486" s="33"/>
      <c r="E486" s="33"/>
      <c r="F486" s="33"/>
      <c r="G486" s="33"/>
      <c r="H486" s="33"/>
      <c r="I486" s="33"/>
      <c r="J486" s="33"/>
      <c r="K486" s="33"/>
      <c r="L486" s="33"/>
      <c r="M486" s="33"/>
      <c r="N486" s="33"/>
      <c r="O486" s="33"/>
      <c r="P486" s="33"/>
      <c r="Q486" s="33"/>
      <c r="R486" s="33"/>
      <c r="S486" s="33"/>
      <c r="T486" s="33"/>
      <c r="U486" s="33"/>
      <c r="V486" s="33"/>
      <c r="W486" s="33"/>
    </row>
    <row r="487" spans="1:23" ht="15.75" customHeight="1" x14ac:dyDescent="0.25">
      <c r="A487" s="33"/>
      <c r="B487" s="33"/>
      <c r="C487" s="33"/>
      <c r="D487" s="33"/>
      <c r="E487" s="33"/>
      <c r="F487" s="33"/>
      <c r="G487" s="33"/>
      <c r="H487" s="33"/>
      <c r="I487" s="33"/>
      <c r="J487" s="33"/>
      <c r="K487" s="33"/>
      <c r="L487" s="33"/>
      <c r="M487" s="33"/>
      <c r="N487" s="33"/>
      <c r="O487" s="33"/>
      <c r="P487" s="33"/>
      <c r="Q487" s="33"/>
      <c r="R487" s="33"/>
      <c r="S487" s="33"/>
      <c r="T487" s="33"/>
      <c r="U487" s="33"/>
      <c r="V487" s="33"/>
      <c r="W487" s="33"/>
    </row>
    <row r="488" spans="1:23" ht="15.75" customHeight="1" x14ac:dyDescent="0.25">
      <c r="A488" s="33"/>
      <c r="B488" s="33"/>
      <c r="C488" s="33"/>
      <c r="D488" s="33"/>
      <c r="E488" s="33"/>
      <c r="F488" s="33"/>
      <c r="G488" s="33"/>
      <c r="H488" s="33"/>
      <c r="I488" s="33"/>
      <c r="J488" s="33"/>
      <c r="K488" s="33"/>
      <c r="L488" s="33"/>
      <c r="M488" s="33"/>
      <c r="N488" s="33"/>
      <c r="O488" s="33"/>
      <c r="P488" s="33"/>
      <c r="Q488" s="33"/>
      <c r="R488" s="33"/>
      <c r="S488" s="33"/>
      <c r="T488" s="33"/>
      <c r="U488" s="33"/>
      <c r="V488" s="33"/>
      <c r="W488" s="33"/>
    </row>
    <row r="489" spans="1:23" ht="15.75" customHeight="1" x14ac:dyDescent="0.25">
      <c r="A489" s="33"/>
      <c r="B489" s="33"/>
      <c r="C489" s="33"/>
      <c r="D489" s="33"/>
      <c r="E489" s="33"/>
      <c r="F489" s="33"/>
      <c r="G489" s="33"/>
      <c r="H489" s="33"/>
      <c r="I489" s="33"/>
      <c r="J489" s="33"/>
      <c r="K489" s="33"/>
      <c r="L489" s="33"/>
      <c r="M489" s="33"/>
      <c r="N489" s="33"/>
      <c r="O489" s="33"/>
      <c r="P489" s="33"/>
      <c r="Q489" s="33"/>
      <c r="R489" s="33"/>
      <c r="S489" s="33"/>
      <c r="T489" s="33"/>
      <c r="U489" s="33"/>
      <c r="V489" s="33"/>
      <c r="W489" s="33"/>
    </row>
    <row r="490" spans="1:23" ht="15.75" customHeight="1" x14ac:dyDescent="0.25">
      <c r="A490" s="33"/>
      <c r="B490" s="33"/>
      <c r="C490" s="33"/>
      <c r="D490" s="33"/>
      <c r="E490" s="33"/>
      <c r="F490" s="33"/>
      <c r="G490" s="33"/>
      <c r="H490" s="33"/>
      <c r="I490" s="33"/>
      <c r="J490" s="33"/>
      <c r="K490" s="33"/>
      <c r="L490" s="33"/>
      <c r="M490" s="33"/>
      <c r="N490" s="33"/>
      <c r="O490" s="33"/>
      <c r="P490" s="33"/>
      <c r="Q490" s="33"/>
      <c r="R490" s="33"/>
      <c r="S490" s="33"/>
      <c r="T490" s="33"/>
      <c r="U490" s="33"/>
      <c r="V490" s="33"/>
      <c r="W490" s="33"/>
    </row>
    <row r="491" spans="1:23" ht="15.75" customHeight="1" x14ac:dyDescent="0.25">
      <c r="A491" s="33"/>
      <c r="B491" s="33"/>
      <c r="C491" s="33"/>
      <c r="D491" s="33"/>
      <c r="E491" s="33"/>
      <c r="F491" s="33"/>
      <c r="G491" s="33"/>
      <c r="H491" s="33"/>
      <c r="I491" s="33"/>
      <c r="J491" s="33"/>
      <c r="K491" s="33"/>
      <c r="L491" s="33"/>
      <c r="M491" s="33"/>
      <c r="N491" s="33"/>
      <c r="O491" s="33"/>
      <c r="P491" s="33"/>
      <c r="Q491" s="33"/>
      <c r="R491" s="33"/>
      <c r="S491" s="33"/>
      <c r="T491" s="33"/>
      <c r="U491" s="33"/>
      <c r="V491" s="33"/>
      <c r="W491" s="33"/>
    </row>
    <row r="492" spans="1:23" ht="15.75" customHeight="1" x14ac:dyDescent="0.25">
      <c r="A492" s="33"/>
      <c r="B492" s="33"/>
      <c r="C492" s="33"/>
      <c r="D492" s="33"/>
      <c r="E492" s="33"/>
      <c r="F492" s="33"/>
      <c r="G492" s="33"/>
      <c r="H492" s="33"/>
      <c r="I492" s="33"/>
      <c r="J492" s="33"/>
      <c r="K492" s="33"/>
      <c r="L492" s="33"/>
      <c r="M492" s="33"/>
      <c r="N492" s="33"/>
      <c r="O492" s="33"/>
      <c r="P492" s="33"/>
      <c r="Q492" s="33"/>
      <c r="R492" s="33"/>
      <c r="S492" s="33"/>
      <c r="T492" s="33"/>
      <c r="U492" s="33"/>
      <c r="V492" s="33"/>
      <c r="W492" s="33"/>
    </row>
    <row r="493" spans="1:23" ht="15.75" customHeight="1" x14ac:dyDescent="0.25">
      <c r="A493" s="33"/>
      <c r="B493" s="33"/>
      <c r="C493" s="33"/>
      <c r="D493" s="33"/>
      <c r="E493" s="33"/>
      <c r="F493" s="33"/>
      <c r="G493" s="33"/>
      <c r="H493" s="33"/>
      <c r="I493" s="33"/>
      <c r="J493" s="33"/>
      <c r="K493" s="33"/>
      <c r="L493" s="33"/>
      <c r="M493" s="33"/>
      <c r="N493" s="33"/>
      <c r="O493" s="33"/>
      <c r="P493" s="33"/>
      <c r="Q493" s="33"/>
      <c r="R493" s="33"/>
      <c r="S493" s="33"/>
      <c r="T493" s="33"/>
      <c r="U493" s="33"/>
      <c r="V493" s="33"/>
      <c r="W493" s="33"/>
    </row>
    <row r="494" spans="1:23" ht="15.75" customHeight="1" x14ac:dyDescent="0.25">
      <c r="A494" s="33"/>
      <c r="B494" s="33"/>
      <c r="C494" s="33"/>
      <c r="D494" s="33"/>
      <c r="E494" s="33"/>
      <c r="F494" s="33"/>
      <c r="G494" s="33"/>
      <c r="H494" s="33"/>
      <c r="I494" s="33"/>
      <c r="J494" s="33"/>
      <c r="K494" s="33"/>
      <c r="L494" s="33"/>
      <c r="M494" s="33"/>
      <c r="N494" s="33"/>
      <c r="O494" s="33"/>
      <c r="P494" s="33"/>
      <c r="Q494" s="33"/>
      <c r="R494" s="33"/>
      <c r="S494" s="33"/>
      <c r="T494" s="33"/>
      <c r="U494" s="33"/>
      <c r="V494" s="33"/>
      <c r="W494" s="33"/>
    </row>
    <row r="495" spans="1:23" ht="15.75" customHeight="1" x14ac:dyDescent="0.25">
      <c r="A495" s="33"/>
      <c r="B495" s="33"/>
      <c r="C495" s="33"/>
      <c r="D495" s="33"/>
      <c r="E495" s="33"/>
      <c r="F495" s="33"/>
      <c r="G495" s="33"/>
      <c r="H495" s="33"/>
      <c r="I495" s="33"/>
      <c r="J495" s="33"/>
      <c r="K495" s="33"/>
      <c r="L495" s="33"/>
      <c r="M495" s="33"/>
      <c r="N495" s="33"/>
      <c r="O495" s="33"/>
      <c r="P495" s="33"/>
      <c r="Q495" s="33"/>
      <c r="R495" s="33"/>
      <c r="S495" s="33"/>
      <c r="T495" s="33"/>
      <c r="U495" s="33"/>
      <c r="V495" s="33"/>
      <c r="W495" s="33"/>
    </row>
    <row r="496" spans="1:23" ht="15.75" customHeight="1" x14ac:dyDescent="0.25">
      <c r="A496" s="33"/>
      <c r="B496" s="33"/>
      <c r="C496" s="33"/>
      <c r="D496" s="33"/>
      <c r="E496" s="33"/>
      <c r="F496" s="33"/>
      <c r="G496" s="33"/>
      <c r="H496" s="33"/>
      <c r="I496" s="33"/>
      <c r="J496" s="33"/>
      <c r="K496" s="33"/>
      <c r="L496" s="33"/>
      <c r="M496" s="33"/>
      <c r="N496" s="33"/>
      <c r="O496" s="33"/>
      <c r="P496" s="33"/>
      <c r="Q496" s="33"/>
      <c r="R496" s="33"/>
      <c r="S496" s="33"/>
      <c r="T496" s="33"/>
      <c r="U496" s="33"/>
      <c r="V496" s="33"/>
      <c r="W496" s="33"/>
    </row>
    <row r="497" spans="1:23" ht="15.75" customHeight="1" x14ac:dyDescent="0.25">
      <c r="A497" s="33"/>
      <c r="B497" s="33"/>
      <c r="C497" s="33"/>
      <c r="D497" s="33"/>
      <c r="E497" s="33"/>
      <c r="F497" s="33"/>
      <c r="G497" s="33"/>
      <c r="H497" s="33"/>
      <c r="I497" s="33"/>
      <c r="J497" s="33"/>
      <c r="K497" s="33"/>
      <c r="L497" s="33"/>
      <c r="M497" s="33"/>
      <c r="N497" s="33"/>
      <c r="O497" s="33"/>
      <c r="P497" s="33"/>
      <c r="Q497" s="33"/>
      <c r="R497" s="33"/>
      <c r="S497" s="33"/>
      <c r="T497" s="33"/>
      <c r="U497" s="33"/>
      <c r="V497" s="33"/>
      <c r="W497" s="33"/>
    </row>
    <row r="498" spans="1:23" ht="15.75" customHeight="1" x14ac:dyDescent="0.25">
      <c r="A498" s="33"/>
      <c r="B498" s="33"/>
      <c r="C498" s="33"/>
      <c r="D498" s="33"/>
      <c r="E498" s="33"/>
      <c r="F498" s="33"/>
      <c r="G498" s="33"/>
      <c r="H498" s="33"/>
      <c r="I498" s="33"/>
      <c r="J498" s="33"/>
      <c r="K498" s="33"/>
      <c r="L498" s="33"/>
      <c r="M498" s="33"/>
      <c r="N498" s="33"/>
      <c r="O498" s="33"/>
      <c r="P498" s="33"/>
      <c r="Q498" s="33"/>
      <c r="R498" s="33"/>
      <c r="S498" s="33"/>
      <c r="T498" s="33"/>
      <c r="U498" s="33"/>
      <c r="V498" s="33"/>
      <c r="W498" s="33"/>
    </row>
    <row r="499" spans="1:23" ht="15.75" customHeight="1" x14ac:dyDescent="0.25">
      <c r="A499" s="33"/>
      <c r="B499" s="33"/>
      <c r="C499" s="33"/>
      <c r="D499" s="33"/>
      <c r="E499" s="33"/>
      <c r="F499" s="33"/>
      <c r="G499" s="33"/>
      <c r="H499" s="33"/>
      <c r="I499" s="33"/>
      <c r="J499" s="33"/>
      <c r="K499" s="33"/>
      <c r="L499" s="33"/>
      <c r="M499" s="33"/>
      <c r="N499" s="33"/>
      <c r="O499" s="33"/>
      <c r="P499" s="33"/>
      <c r="Q499" s="33"/>
      <c r="R499" s="33"/>
      <c r="S499" s="33"/>
      <c r="T499" s="33"/>
      <c r="U499" s="33"/>
      <c r="V499" s="33"/>
      <c r="W499" s="33"/>
    </row>
    <row r="500" spans="1:23" ht="15.75" customHeight="1" x14ac:dyDescent="0.25">
      <c r="A500" s="33"/>
      <c r="B500" s="33"/>
      <c r="C500" s="33"/>
      <c r="D500" s="33"/>
      <c r="E500" s="33"/>
      <c r="F500" s="33"/>
      <c r="G500" s="33"/>
      <c r="H500" s="33"/>
      <c r="I500" s="33"/>
      <c r="J500" s="33"/>
      <c r="K500" s="33"/>
      <c r="L500" s="33"/>
      <c r="M500" s="33"/>
      <c r="N500" s="33"/>
      <c r="O500" s="33"/>
      <c r="P500" s="33"/>
      <c r="Q500" s="33"/>
      <c r="R500" s="33"/>
      <c r="S500" s="33"/>
      <c r="T500" s="33"/>
      <c r="U500" s="33"/>
      <c r="V500" s="33"/>
      <c r="W500" s="33"/>
    </row>
    <row r="501" spans="1:23" ht="15.75" customHeight="1" x14ac:dyDescent="0.25">
      <c r="A501" s="33"/>
      <c r="B501" s="33"/>
      <c r="C501" s="33"/>
      <c r="D501" s="33"/>
      <c r="E501" s="33"/>
      <c r="F501" s="33"/>
      <c r="G501" s="33"/>
      <c r="H501" s="33"/>
      <c r="I501" s="33"/>
      <c r="J501" s="33"/>
      <c r="K501" s="33"/>
      <c r="L501" s="33"/>
      <c r="M501" s="33"/>
      <c r="N501" s="33"/>
      <c r="O501" s="33"/>
      <c r="P501" s="33"/>
      <c r="Q501" s="33"/>
      <c r="R501" s="33"/>
      <c r="S501" s="33"/>
      <c r="T501" s="33"/>
      <c r="U501" s="33"/>
      <c r="V501" s="33"/>
      <c r="W501" s="33"/>
    </row>
    <row r="502" spans="1:23" ht="15.75" customHeight="1" x14ac:dyDescent="0.25">
      <c r="A502" s="33"/>
      <c r="B502" s="33"/>
      <c r="C502" s="33"/>
      <c r="D502" s="33"/>
      <c r="E502" s="33"/>
      <c r="F502" s="33"/>
      <c r="G502" s="33"/>
      <c r="H502" s="33"/>
      <c r="I502" s="33"/>
      <c r="J502" s="33"/>
      <c r="K502" s="33"/>
      <c r="L502" s="33"/>
      <c r="M502" s="33"/>
      <c r="N502" s="33"/>
      <c r="O502" s="33"/>
      <c r="P502" s="33"/>
      <c r="Q502" s="33"/>
      <c r="R502" s="33"/>
      <c r="S502" s="33"/>
      <c r="T502" s="33"/>
      <c r="U502" s="33"/>
      <c r="V502" s="33"/>
      <c r="W502" s="33"/>
    </row>
    <row r="503" spans="1:23" ht="15.75" customHeight="1" x14ac:dyDescent="0.25">
      <c r="A503" s="33"/>
      <c r="B503" s="33"/>
      <c r="C503" s="33"/>
      <c r="D503" s="33"/>
      <c r="E503" s="33"/>
      <c r="F503" s="33"/>
      <c r="G503" s="33"/>
      <c r="H503" s="33"/>
      <c r="I503" s="33"/>
      <c r="J503" s="33"/>
      <c r="K503" s="33"/>
      <c r="L503" s="33"/>
      <c r="M503" s="33"/>
      <c r="N503" s="33"/>
      <c r="O503" s="33"/>
      <c r="P503" s="33"/>
      <c r="Q503" s="33"/>
      <c r="R503" s="33"/>
      <c r="S503" s="33"/>
      <c r="T503" s="33"/>
      <c r="U503" s="33"/>
      <c r="V503" s="33"/>
      <c r="W503" s="33"/>
    </row>
    <row r="504" spans="1:23" ht="15.75" customHeight="1" x14ac:dyDescent="0.25">
      <c r="A504" s="33"/>
      <c r="B504" s="33"/>
      <c r="C504" s="33"/>
      <c r="D504" s="33"/>
      <c r="E504" s="33"/>
      <c r="F504" s="33"/>
      <c r="G504" s="33"/>
      <c r="H504" s="33"/>
      <c r="I504" s="33"/>
      <c r="J504" s="33"/>
      <c r="K504" s="33"/>
      <c r="L504" s="33"/>
      <c r="M504" s="33"/>
      <c r="N504" s="33"/>
      <c r="O504" s="33"/>
      <c r="P504" s="33"/>
      <c r="Q504" s="33"/>
      <c r="R504" s="33"/>
      <c r="S504" s="33"/>
      <c r="T504" s="33"/>
      <c r="U504" s="33"/>
      <c r="V504" s="33"/>
      <c r="W504" s="33"/>
    </row>
    <row r="505" spans="1:23" ht="15.75" customHeight="1" x14ac:dyDescent="0.25">
      <c r="A505" s="33"/>
      <c r="B505" s="33"/>
      <c r="C505" s="33"/>
      <c r="D505" s="33"/>
      <c r="E505" s="33"/>
      <c r="F505" s="33"/>
      <c r="G505" s="33"/>
      <c r="H505" s="33"/>
      <c r="I505" s="33"/>
      <c r="J505" s="33"/>
      <c r="K505" s="33"/>
      <c r="L505" s="33"/>
      <c r="M505" s="33"/>
      <c r="N505" s="33"/>
      <c r="O505" s="33"/>
      <c r="P505" s="33"/>
      <c r="Q505" s="33"/>
      <c r="R505" s="33"/>
      <c r="S505" s="33"/>
      <c r="T505" s="33"/>
      <c r="U505" s="33"/>
      <c r="V505" s="33"/>
      <c r="W505" s="33"/>
    </row>
    <row r="506" spans="1:23" ht="15.75" customHeight="1" x14ac:dyDescent="0.25">
      <c r="A506" s="33"/>
      <c r="B506" s="33"/>
      <c r="C506" s="33"/>
      <c r="D506" s="33"/>
      <c r="E506" s="33"/>
      <c r="F506" s="33"/>
      <c r="G506" s="33"/>
      <c r="H506" s="33"/>
      <c r="I506" s="33"/>
      <c r="J506" s="33"/>
      <c r="K506" s="33"/>
      <c r="L506" s="33"/>
      <c r="M506" s="33"/>
      <c r="N506" s="33"/>
      <c r="O506" s="33"/>
      <c r="P506" s="33"/>
      <c r="Q506" s="33"/>
      <c r="R506" s="33"/>
      <c r="S506" s="33"/>
      <c r="T506" s="33"/>
      <c r="U506" s="33"/>
      <c r="V506" s="33"/>
      <c r="W506" s="33"/>
    </row>
    <row r="507" spans="1:23" ht="15.75" customHeight="1" x14ac:dyDescent="0.25">
      <c r="A507" s="33"/>
      <c r="B507" s="33"/>
      <c r="C507" s="33"/>
      <c r="D507" s="33"/>
      <c r="E507" s="33"/>
      <c r="F507" s="33"/>
      <c r="G507" s="33"/>
      <c r="H507" s="33"/>
      <c r="I507" s="33"/>
      <c r="J507" s="33"/>
      <c r="K507" s="33"/>
      <c r="L507" s="33"/>
      <c r="M507" s="33"/>
      <c r="N507" s="33"/>
      <c r="O507" s="33"/>
      <c r="P507" s="33"/>
      <c r="Q507" s="33"/>
      <c r="R507" s="33"/>
      <c r="S507" s="33"/>
      <c r="T507" s="33"/>
      <c r="U507" s="33"/>
      <c r="V507" s="33"/>
      <c r="W507" s="33"/>
    </row>
    <row r="508" spans="1:23" ht="15.75" customHeight="1" x14ac:dyDescent="0.25">
      <c r="A508" s="33"/>
      <c r="B508" s="33"/>
      <c r="C508" s="33"/>
      <c r="D508" s="33"/>
      <c r="E508" s="33"/>
      <c r="F508" s="33"/>
      <c r="G508" s="33"/>
      <c r="H508" s="33"/>
      <c r="I508" s="33"/>
      <c r="J508" s="33"/>
      <c r="K508" s="33"/>
      <c r="L508" s="33"/>
      <c r="M508" s="33"/>
      <c r="N508" s="33"/>
      <c r="O508" s="33"/>
      <c r="P508" s="33"/>
      <c r="Q508" s="33"/>
      <c r="R508" s="33"/>
      <c r="S508" s="33"/>
      <c r="T508" s="33"/>
      <c r="U508" s="33"/>
      <c r="V508" s="33"/>
      <c r="W508" s="33"/>
    </row>
    <row r="509" spans="1:23" ht="15.75" customHeight="1" x14ac:dyDescent="0.25">
      <c r="A509" s="33"/>
      <c r="B509" s="33"/>
      <c r="C509" s="33"/>
      <c r="D509" s="33"/>
      <c r="E509" s="33"/>
      <c r="F509" s="33"/>
      <c r="G509" s="33"/>
      <c r="H509" s="33"/>
      <c r="I509" s="33"/>
      <c r="J509" s="33"/>
      <c r="K509" s="33"/>
      <c r="L509" s="33"/>
      <c r="M509" s="33"/>
      <c r="N509" s="33"/>
      <c r="O509" s="33"/>
      <c r="P509" s="33"/>
      <c r="Q509" s="33"/>
      <c r="R509" s="33"/>
      <c r="S509" s="33"/>
      <c r="T509" s="33"/>
      <c r="U509" s="33"/>
      <c r="V509" s="33"/>
      <c r="W509" s="33"/>
    </row>
    <row r="510" spans="1:23" ht="15.75" customHeight="1" x14ac:dyDescent="0.25">
      <c r="A510" s="33"/>
      <c r="B510" s="33"/>
      <c r="C510" s="33"/>
      <c r="D510" s="33"/>
      <c r="E510" s="33"/>
      <c r="F510" s="33"/>
      <c r="G510" s="33"/>
      <c r="H510" s="33"/>
      <c r="I510" s="33"/>
      <c r="J510" s="33"/>
      <c r="K510" s="33"/>
      <c r="L510" s="33"/>
      <c r="M510" s="33"/>
      <c r="N510" s="33"/>
      <c r="O510" s="33"/>
      <c r="P510" s="33"/>
      <c r="Q510" s="33"/>
      <c r="R510" s="33"/>
      <c r="S510" s="33"/>
      <c r="T510" s="33"/>
      <c r="U510" s="33"/>
      <c r="V510" s="33"/>
      <c r="W510" s="33"/>
    </row>
    <row r="511" spans="1:23" ht="15.75" customHeight="1" x14ac:dyDescent="0.25">
      <c r="A511" s="33"/>
      <c r="B511" s="33"/>
      <c r="C511" s="33"/>
      <c r="D511" s="33"/>
      <c r="E511" s="33"/>
      <c r="F511" s="33"/>
      <c r="G511" s="33"/>
      <c r="H511" s="33"/>
      <c r="I511" s="33"/>
      <c r="J511" s="33"/>
      <c r="K511" s="33"/>
      <c r="L511" s="33"/>
      <c r="M511" s="33"/>
      <c r="N511" s="33"/>
      <c r="O511" s="33"/>
      <c r="P511" s="33"/>
      <c r="Q511" s="33"/>
      <c r="R511" s="33"/>
      <c r="S511" s="33"/>
      <c r="T511" s="33"/>
      <c r="U511" s="33"/>
      <c r="V511" s="33"/>
      <c r="W511" s="33"/>
    </row>
    <row r="512" spans="1:23" ht="15.75" customHeight="1" x14ac:dyDescent="0.25">
      <c r="A512" s="33"/>
      <c r="B512" s="33"/>
      <c r="C512" s="33"/>
      <c r="D512" s="33"/>
      <c r="E512" s="33"/>
      <c r="F512" s="33"/>
      <c r="G512" s="33"/>
      <c r="H512" s="33"/>
      <c r="I512" s="33"/>
      <c r="J512" s="33"/>
      <c r="K512" s="33"/>
      <c r="L512" s="33"/>
      <c r="M512" s="33"/>
      <c r="N512" s="33"/>
      <c r="O512" s="33"/>
      <c r="P512" s="33"/>
      <c r="Q512" s="33"/>
      <c r="R512" s="33"/>
      <c r="S512" s="33"/>
      <c r="T512" s="33"/>
      <c r="U512" s="33"/>
      <c r="V512" s="33"/>
      <c r="W512" s="33"/>
    </row>
    <row r="513" spans="1:23" ht="15.75" customHeight="1" x14ac:dyDescent="0.25">
      <c r="A513" s="33"/>
      <c r="B513" s="33"/>
      <c r="C513" s="33"/>
      <c r="D513" s="33"/>
      <c r="E513" s="33"/>
      <c r="F513" s="33"/>
      <c r="G513" s="33"/>
      <c r="H513" s="33"/>
      <c r="I513" s="33"/>
      <c r="J513" s="33"/>
      <c r="K513" s="33"/>
      <c r="L513" s="33"/>
      <c r="M513" s="33"/>
      <c r="N513" s="33"/>
      <c r="O513" s="33"/>
      <c r="P513" s="33"/>
      <c r="Q513" s="33"/>
      <c r="R513" s="33"/>
      <c r="S513" s="33"/>
      <c r="T513" s="33"/>
      <c r="U513" s="33"/>
      <c r="V513" s="33"/>
      <c r="W513" s="33"/>
    </row>
    <row r="514" spans="1:23" ht="15.75" customHeight="1" x14ac:dyDescent="0.25">
      <c r="A514" s="33"/>
      <c r="B514" s="33"/>
      <c r="C514" s="33"/>
      <c r="D514" s="33"/>
      <c r="E514" s="33"/>
      <c r="F514" s="33"/>
      <c r="G514" s="33"/>
      <c r="H514" s="33"/>
      <c r="I514" s="33"/>
      <c r="J514" s="33"/>
      <c r="K514" s="33"/>
      <c r="L514" s="33"/>
      <c r="M514" s="33"/>
      <c r="N514" s="33"/>
      <c r="O514" s="33"/>
      <c r="P514" s="33"/>
      <c r="Q514" s="33"/>
      <c r="R514" s="33"/>
      <c r="S514" s="33"/>
      <c r="T514" s="33"/>
      <c r="U514" s="33"/>
      <c r="V514" s="33"/>
      <c r="W514" s="33"/>
    </row>
    <row r="515" spans="1:23" ht="15.75" customHeight="1" x14ac:dyDescent="0.25">
      <c r="A515" s="33"/>
      <c r="B515" s="33"/>
      <c r="C515" s="33"/>
      <c r="D515" s="33"/>
      <c r="E515" s="33"/>
      <c r="F515" s="33"/>
      <c r="G515" s="33"/>
      <c r="H515" s="33"/>
      <c r="I515" s="33"/>
      <c r="J515" s="33"/>
      <c r="K515" s="33"/>
      <c r="L515" s="33"/>
      <c r="M515" s="33"/>
      <c r="N515" s="33"/>
      <c r="O515" s="33"/>
      <c r="P515" s="33"/>
      <c r="Q515" s="33"/>
      <c r="R515" s="33"/>
      <c r="S515" s="33"/>
      <c r="T515" s="33"/>
      <c r="U515" s="33"/>
      <c r="V515" s="33"/>
      <c r="W515" s="33"/>
    </row>
    <row r="516" spans="1:23" ht="15.75" customHeight="1" x14ac:dyDescent="0.25">
      <c r="A516" s="33"/>
      <c r="B516" s="33"/>
      <c r="C516" s="33"/>
      <c r="D516" s="33"/>
      <c r="E516" s="33"/>
      <c r="F516" s="33"/>
      <c r="G516" s="33"/>
      <c r="H516" s="33"/>
      <c r="I516" s="33"/>
      <c r="J516" s="33"/>
      <c r="K516" s="33"/>
      <c r="L516" s="33"/>
      <c r="M516" s="33"/>
      <c r="N516" s="33"/>
      <c r="O516" s="33"/>
      <c r="P516" s="33"/>
      <c r="Q516" s="33"/>
      <c r="R516" s="33"/>
      <c r="S516" s="33"/>
      <c r="T516" s="33"/>
      <c r="U516" s="33"/>
      <c r="V516" s="33"/>
      <c r="W516" s="33"/>
    </row>
    <row r="517" spans="1:23" ht="15.75" customHeight="1" x14ac:dyDescent="0.25">
      <c r="A517" s="33"/>
      <c r="B517" s="33"/>
      <c r="C517" s="33"/>
      <c r="D517" s="33"/>
      <c r="E517" s="33"/>
      <c r="F517" s="33"/>
      <c r="G517" s="33"/>
      <c r="H517" s="33"/>
      <c r="I517" s="33"/>
      <c r="J517" s="33"/>
      <c r="K517" s="33"/>
      <c r="L517" s="33"/>
      <c r="M517" s="33"/>
      <c r="N517" s="33"/>
      <c r="O517" s="33"/>
      <c r="P517" s="33"/>
      <c r="Q517" s="33"/>
      <c r="R517" s="33"/>
      <c r="S517" s="33"/>
      <c r="T517" s="33"/>
      <c r="U517" s="33"/>
      <c r="V517" s="33"/>
      <c r="W517" s="33"/>
    </row>
    <row r="518" spans="1:23" ht="15.75" customHeight="1" x14ac:dyDescent="0.25">
      <c r="A518" s="33"/>
      <c r="B518" s="33"/>
      <c r="C518" s="33"/>
      <c r="D518" s="33"/>
      <c r="E518" s="33"/>
      <c r="F518" s="33"/>
      <c r="G518" s="33"/>
      <c r="H518" s="33"/>
      <c r="I518" s="33"/>
      <c r="J518" s="33"/>
      <c r="K518" s="33"/>
      <c r="L518" s="33"/>
      <c r="M518" s="33"/>
      <c r="N518" s="33"/>
      <c r="O518" s="33"/>
      <c r="P518" s="33"/>
      <c r="Q518" s="33"/>
      <c r="R518" s="33"/>
      <c r="S518" s="33"/>
      <c r="T518" s="33"/>
      <c r="U518" s="33"/>
      <c r="V518" s="33"/>
      <c r="W518" s="33"/>
    </row>
    <row r="519" spans="1:23" ht="15.75" customHeight="1" x14ac:dyDescent="0.25">
      <c r="A519" s="33"/>
      <c r="B519" s="33"/>
      <c r="C519" s="33"/>
      <c r="D519" s="33"/>
      <c r="E519" s="33"/>
      <c r="F519" s="33"/>
      <c r="G519" s="33"/>
      <c r="H519" s="33"/>
      <c r="I519" s="33"/>
      <c r="J519" s="33"/>
      <c r="K519" s="33"/>
      <c r="L519" s="33"/>
      <c r="M519" s="33"/>
      <c r="N519" s="33"/>
      <c r="O519" s="33"/>
      <c r="P519" s="33"/>
      <c r="Q519" s="33"/>
      <c r="R519" s="33"/>
      <c r="S519" s="33"/>
      <c r="T519" s="33"/>
      <c r="U519" s="33"/>
      <c r="V519" s="33"/>
      <c r="W519" s="33"/>
    </row>
    <row r="520" spans="1:23" ht="15.75" customHeight="1" x14ac:dyDescent="0.25">
      <c r="A520" s="33"/>
      <c r="B520" s="33"/>
      <c r="C520" s="33"/>
      <c r="D520" s="33"/>
      <c r="E520" s="33"/>
      <c r="F520" s="33"/>
      <c r="G520" s="33"/>
      <c r="H520" s="33"/>
      <c r="I520" s="33"/>
      <c r="J520" s="33"/>
      <c r="K520" s="33"/>
      <c r="L520" s="33"/>
      <c r="M520" s="33"/>
      <c r="N520" s="33"/>
      <c r="O520" s="33"/>
      <c r="P520" s="33"/>
      <c r="Q520" s="33"/>
      <c r="R520" s="33"/>
      <c r="S520" s="33"/>
      <c r="T520" s="33"/>
      <c r="U520" s="33"/>
      <c r="V520" s="33"/>
      <c r="W520" s="33"/>
    </row>
    <row r="521" spans="1:23" ht="15.75" customHeight="1" x14ac:dyDescent="0.25">
      <c r="A521" s="33"/>
      <c r="B521" s="33"/>
      <c r="C521" s="33"/>
      <c r="D521" s="33"/>
      <c r="E521" s="33"/>
      <c r="F521" s="33"/>
      <c r="G521" s="33"/>
      <c r="H521" s="33"/>
      <c r="I521" s="33"/>
      <c r="J521" s="33"/>
      <c r="K521" s="33"/>
      <c r="L521" s="33"/>
      <c r="M521" s="33"/>
      <c r="N521" s="33"/>
      <c r="O521" s="33"/>
      <c r="P521" s="33"/>
      <c r="Q521" s="33"/>
      <c r="R521" s="33"/>
      <c r="S521" s="33"/>
      <c r="T521" s="33"/>
      <c r="U521" s="33"/>
      <c r="V521" s="33"/>
      <c r="W521" s="33"/>
    </row>
    <row r="522" spans="1:23" ht="15.75" customHeight="1" x14ac:dyDescent="0.25">
      <c r="A522" s="33"/>
      <c r="B522" s="33"/>
      <c r="C522" s="33"/>
      <c r="D522" s="33"/>
      <c r="E522" s="33"/>
      <c r="F522" s="33"/>
      <c r="G522" s="33"/>
      <c r="H522" s="33"/>
      <c r="I522" s="33"/>
      <c r="J522" s="33"/>
      <c r="K522" s="33"/>
      <c r="L522" s="33"/>
      <c r="M522" s="33"/>
      <c r="N522" s="33"/>
      <c r="O522" s="33"/>
      <c r="P522" s="33"/>
      <c r="Q522" s="33"/>
      <c r="R522" s="33"/>
      <c r="S522" s="33"/>
      <c r="T522" s="33"/>
      <c r="U522" s="33"/>
      <c r="V522" s="33"/>
      <c r="W522" s="33"/>
    </row>
    <row r="523" spans="1:23" ht="15.75" customHeight="1" x14ac:dyDescent="0.25">
      <c r="A523" s="33"/>
      <c r="B523" s="33"/>
      <c r="C523" s="33"/>
      <c r="D523" s="33"/>
      <c r="E523" s="33"/>
      <c r="F523" s="33"/>
      <c r="G523" s="33"/>
      <c r="H523" s="33"/>
      <c r="I523" s="33"/>
      <c r="J523" s="33"/>
      <c r="K523" s="33"/>
      <c r="L523" s="33"/>
      <c r="M523" s="33"/>
      <c r="N523" s="33"/>
      <c r="O523" s="33"/>
      <c r="P523" s="33"/>
      <c r="Q523" s="33"/>
      <c r="R523" s="33"/>
      <c r="S523" s="33"/>
      <c r="T523" s="33"/>
      <c r="U523" s="33"/>
      <c r="V523" s="33"/>
      <c r="W523" s="33"/>
    </row>
    <row r="524" spans="1:23" ht="15.75" customHeight="1" x14ac:dyDescent="0.25">
      <c r="A524" s="33"/>
      <c r="B524" s="33"/>
      <c r="C524" s="33"/>
      <c r="D524" s="33"/>
      <c r="E524" s="33"/>
      <c r="F524" s="33"/>
      <c r="G524" s="33"/>
      <c r="H524" s="33"/>
      <c r="I524" s="33"/>
      <c r="J524" s="33"/>
      <c r="K524" s="33"/>
      <c r="L524" s="33"/>
      <c r="M524" s="33"/>
      <c r="N524" s="33"/>
      <c r="O524" s="33"/>
      <c r="P524" s="33"/>
      <c r="Q524" s="33"/>
      <c r="R524" s="33"/>
      <c r="S524" s="33"/>
      <c r="T524" s="33"/>
      <c r="U524" s="33"/>
      <c r="V524" s="33"/>
      <c r="W524" s="33"/>
    </row>
    <row r="525" spans="1:23" ht="15.75" customHeight="1" x14ac:dyDescent="0.25">
      <c r="A525" s="33"/>
      <c r="B525" s="33"/>
      <c r="C525" s="33"/>
      <c r="D525" s="33"/>
      <c r="E525" s="33"/>
      <c r="F525" s="33"/>
      <c r="G525" s="33"/>
      <c r="H525" s="33"/>
      <c r="I525" s="33"/>
      <c r="J525" s="33"/>
      <c r="K525" s="33"/>
      <c r="L525" s="33"/>
      <c r="M525" s="33"/>
      <c r="N525" s="33"/>
      <c r="O525" s="33"/>
      <c r="P525" s="33"/>
      <c r="Q525" s="33"/>
      <c r="R525" s="33"/>
      <c r="S525" s="33"/>
      <c r="T525" s="33"/>
      <c r="U525" s="33"/>
      <c r="V525" s="33"/>
      <c r="W525" s="33"/>
    </row>
    <row r="526" spans="1:23" ht="15.75" customHeight="1" x14ac:dyDescent="0.25">
      <c r="A526" s="33"/>
      <c r="B526" s="33"/>
      <c r="C526" s="33"/>
      <c r="D526" s="33"/>
      <c r="E526" s="33"/>
      <c r="F526" s="33"/>
      <c r="G526" s="33"/>
      <c r="H526" s="33"/>
      <c r="I526" s="33"/>
      <c r="J526" s="33"/>
      <c r="K526" s="33"/>
      <c r="L526" s="33"/>
      <c r="M526" s="33"/>
      <c r="N526" s="33"/>
      <c r="O526" s="33"/>
      <c r="P526" s="33"/>
      <c r="Q526" s="33"/>
      <c r="R526" s="33"/>
      <c r="S526" s="33"/>
      <c r="T526" s="33"/>
      <c r="U526" s="33"/>
      <c r="V526" s="33"/>
      <c r="W526" s="33"/>
    </row>
    <row r="527" spans="1:23" ht="15.75" customHeight="1" x14ac:dyDescent="0.25">
      <c r="A527" s="33"/>
      <c r="B527" s="33"/>
      <c r="C527" s="33"/>
      <c r="D527" s="33"/>
      <c r="E527" s="33"/>
      <c r="F527" s="33"/>
      <c r="G527" s="33"/>
      <c r="H527" s="33"/>
      <c r="I527" s="33"/>
      <c r="J527" s="33"/>
      <c r="K527" s="33"/>
      <c r="L527" s="33"/>
      <c r="M527" s="33"/>
      <c r="N527" s="33"/>
      <c r="O527" s="33"/>
      <c r="P527" s="33"/>
      <c r="Q527" s="33"/>
      <c r="R527" s="33"/>
      <c r="S527" s="33"/>
      <c r="T527" s="33"/>
      <c r="U527" s="33"/>
      <c r="V527" s="33"/>
      <c r="W527" s="33"/>
    </row>
    <row r="528" spans="1:23" ht="15.75" customHeight="1" x14ac:dyDescent="0.25">
      <c r="A528" s="33"/>
      <c r="B528" s="33"/>
      <c r="C528" s="33"/>
      <c r="D528" s="33"/>
      <c r="E528" s="33"/>
      <c r="F528" s="33"/>
      <c r="G528" s="33"/>
      <c r="H528" s="33"/>
      <c r="I528" s="33"/>
      <c r="J528" s="33"/>
      <c r="K528" s="33"/>
      <c r="L528" s="33"/>
      <c r="M528" s="33"/>
      <c r="N528" s="33"/>
      <c r="O528" s="33"/>
      <c r="P528" s="33"/>
      <c r="Q528" s="33"/>
      <c r="R528" s="33"/>
      <c r="S528" s="33"/>
      <c r="T528" s="33"/>
      <c r="U528" s="33"/>
      <c r="V528" s="33"/>
      <c r="W528" s="33"/>
    </row>
    <row r="529" spans="1:23" ht="15.75" customHeight="1" x14ac:dyDescent="0.25">
      <c r="A529" s="33"/>
      <c r="B529" s="33"/>
      <c r="C529" s="33"/>
      <c r="D529" s="33"/>
      <c r="E529" s="33"/>
      <c r="F529" s="33"/>
      <c r="G529" s="33"/>
      <c r="H529" s="33"/>
      <c r="I529" s="33"/>
      <c r="J529" s="33"/>
      <c r="K529" s="33"/>
      <c r="L529" s="33"/>
      <c r="M529" s="33"/>
      <c r="N529" s="33"/>
      <c r="O529" s="33"/>
      <c r="P529" s="33"/>
      <c r="Q529" s="33"/>
      <c r="R529" s="33"/>
      <c r="S529" s="33"/>
      <c r="T529" s="33"/>
      <c r="U529" s="33"/>
      <c r="V529" s="33"/>
      <c r="W529" s="33"/>
    </row>
    <row r="530" spans="1:23" ht="15.75" customHeight="1" x14ac:dyDescent="0.25">
      <c r="A530" s="33"/>
      <c r="B530" s="33"/>
      <c r="C530" s="33"/>
      <c r="D530" s="33"/>
      <c r="E530" s="33"/>
      <c r="F530" s="33"/>
      <c r="G530" s="33"/>
      <c r="H530" s="33"/>
      <c r="I530" s="33"/>
      <c r="J530" s="33"/>
      <c r="K530" s="33"/>
      <c r="L530" s="33"/>
      <c r="M530" s="33"/>
      <c r="N530" s="33"/>
      <c r="O530" s="33"/>
      <c r="P530" s="33"/>
      <c r="Q530" s="33"/>
      <c r="R530" s="33"/>
      <c r="S530" s="33"/>
      <c r="T530" s="33"/>
      <c r="U530" s="33"/>
      <c r="V530" s="33"/>
      <c r="W530" s="33"/>
    </row>
    <row r="531" spans="1:23" ht="15.75" customHeight="1" x14ac:dyDescent="0.25">
      <c r="A531" s="33"/>
      <c r="B531" s="33"/>
      <c r="C531" s="33"/>
      <c r="D531" s="33"/>
      <c r="E531" s="33"/>
      <c r="F531" s="33"/>
      <c r="G531" s="33"/>
      <c r="H531" s="33"/>
      <c r="I531" s="33"/>
      <c r="J531" s="33"/>
      <c r="K531" s="33"/>
      <c r="L531" s="33"/>
      <c r="M531" s="33"/>
      <c r="N531" s="33"/>
      <c r="O531" s="33"/>
      <c r="P531" s="33"/>
      <c r="Q531" s="33"/>
      <c r="R531" s="33"/>
      <c r="S531" s="33"/>
      <c r="T531" s="33"/>
      <c r="U531" s="33"/>
      <c r="V531" s="33"/>
      <c r="W531" s="33"/>
    </row>
    <row r="532" spans="1:23" ht="15.75" customHeight="1" x14ac:dyDescent="0.25">
      <c r="A532" s="33"/>
      <c r="B532" s="33"/>
      <c r="C532" s="33"/>
      <c r="D532" s="33"/>
      <c r="E532" s="33"/>
      <c r="F532" s="33"/>
      <c r="G532" s="33"/>
      <c r="H532" s="33"/>
      <c r="I532" s="33"/>
      <c r="J532" s="33"/>
      <c r="K532" s="33"/>
      <c r="L532" s="33"/>
      <c r="M532" s="33"/>
      <c r="N532" s="33"/>
      <c r="O532" s="33"/>
      <c r="P532" s="33"/>
      <c r="Q532" s="33"/>
      <c r="R532" s="33"/>
      <c r="S532" s="33"/>
      <c r="T532" s="33"/>
      <c r="U532" s="33"/>
      <c r="V532" s="33"/>
      <c r="W532" s="33"/>
    </row>
    <row r="533" spans="1:23" ht="15.75" customHeight="1" x14ac:dyDescent="0.25">
      <c r="A533" s="33"/>
      <c r="B533" s="33"/>
      <c r="C533" s="33"/>
      <c r="D533" s="33"/>
      <c r="E533" s="33"/>
      <c r="F533" s="33"/>
      <c r="G533" s="33"/>
      <c r="H533" s="33"/>
      <c r="I533" s="33"/>
      <c r="J533" s="33"/>
      <c r="K533" s="33"/>
      <c r="L533" s="33"/>
      <c r="M533" s="33"/>
      <c r="N533" s="33"/>
      <c r="O533" s="33"/>
      <c r="P533" s="33"/>
      <c r="Q533" s="33"/>
      <c r="R533" s="33"/>
      <c r="S533" s="33"/>
      <c r="T533" s="33"/>
      <c r="U533" s="33"/>
      <c r="V533" s="33"/>
      <c r="W533" s="33"/>
    </row>
    <row r="534" spans="1:23" ht="15.75" customHeight="1" x14ac:dyDescent="0.25">
      <c r="A534" s="33"/>
      <c r="B534" s="33"/>
      <c r="C534" s="33"/>
      <c r="D534" s="33"/>
      <c r="E534" s="33"/>
      <c r="F534" s="33"/>
      <c r="G534" s="33"/>
      <c r="H534" s="33"/>
      <c r="I534" s="33"/>
      <c r="J534" s="33"/>
      <c r="K534" s="33"/>
      <c r="L534" s="33"/>
      <c r="M534" s="33"/>
      <c r="N534" s="33"/>
      <c r="O534" s="33"/>
      <c r="P534" s="33"/>
      <c r="Q534" s="33"/>
      <c r="R534" s="33"/>
      <c r="S534" s="33"/>
      <c r="T534" s="33"/>
      <c r="U534" s="33"/>
      <c r="V534" s="33"/>
      <c r="W534" s="33"/>
    </row>
    <row r="535" spans="1:23" ht="15.75" customHeight="1" x14ac:dyDescent="0.25">
      <c r="A535" s="33"/>
      <c r="B535" s="33"/>
      <c r="C535" s="33"/>
      <c r="D535" s="33"/>
      <c r="E535" s="33"/>
      <c r="F535" s="33"/>
      <c r="G535" s="33"/>
      <c r="H535" s="33"/>
      <c r="I535" s="33"/>
      <c r="J535" s="33"/>
      <c r="K535" s="33"/>
      <c r="L535" s="33"/>
      <c r="M535" s="33"/>
      <c r="N535" s="33"/>
      <c r="O535" s="33"/>
      <c r="P535" s="33"/>
      <c r="Q535" s="33"/>
      <c r="R535" s="33"/>
      <c r="S535" s="33"/>
      <c r="T535" s="33"/>
      <c r="U535" s="33"/>
      <c r="V535" s="33"/>
      <c r="W535" s="33"/>
    </row>
    <row r="536" spans="1:23" ht="15.75" customHeight="1" x14ac:dyDescent="0.25">
      <c r="A536" s="33"/>
      <c r="B536" s="33"/>
      <c r="C536" s="33"/>
      <c r="D536" s="33"/>
      <c r="E536" s="33"/>
      <c r="F536" s="33"/>
      <c r="G536" s="33"/>
      <c r="H536" s="33"/>
      <c r="I536" s="33"/>
      <c r="J536" s="33"/>
      <c r="K536" s="33"/>
      <c r="L536" s="33"/>
      <c r="M536" s="33"/>
      <c r="N536" s="33"/>
      <c r="O536" s="33"/>
      <c r="P536" s="33"/>
      <c r="Q536" s="33"/>
      <c r="R536" s="33"/>
      <c r="S536" s="33"/>
      <c r="T536" s="33"/>
      <c r="U536" s="33"/>
      <c r="V536" s="33"/>
      <c r="W536" s="33"/>
    </row>
    <row r="537" spans="1:23" ht="15.75" customHeight="1" x14ac:dyDescent="0.25">
      <c r="A537" s="33"/>
      <c r="B537" s="33"/>
      <c r="C537" s="33"/>
      <c r="D537" s="33"/>
      <c r="E537" s="33"/>
      <c r="F537" s="33"/>
      <c r="G537" s="33"/>
      <c r="H537" s="33"/>
      <c r="I537" s="33"/>
      <c r="J537" s="33"/>
      <c r="K537" s="33"/>
      <c r="L537" s="33"/>
      <c r="M537" s="33"/>
      <c r="N537" s="33"/>
      <c r="O537" s="33"/>
      <c r="P537" s="33"/>
      <c r="Q537" s="33"/>
      <c r="R537" s="33"/>
      <c r="S537" s="33"/>
      <c r="T537" s="33"/>
      <c r="U537" s="33"/>
      <c r="V537" s="33"/>
      <c r="W537" s="33"/>
    </row>
    <row r="538" spans="1:23" ht="15.75" customHeight="1" x14ac:dyDescent="0.25">
      <c r="A538" s="33"/>
      <c r="B538" s="33"/>
      <c r="C538" s="33"/>
      <c r="D538" s="33"/>
      <c r="E538" s="33"/>
      <c r="F538" s="33"/>
      <c r="G538" s="33"/>
      <c r="H538" s="33"/>
      <c r="I538" s="33"/>
      <c r="J538" s="33"/>
      <c r="K538" s="33"/>
      <c r="L538" s="33"/>
      <c r="M538" s="33"/>
      <c r="N538" s="33"/>
      <c r="O538" s="33"/>
      <c r="P538" s="33"/>
      <c r="Q538" s="33"/>
      <c r="R538" s="33"/>
      <c r="S538" s="33"/>
      <c r="T538" s="33"/>
      <c r="U538" s="33"/>
      <c r="V538" s="33"/>
      <c r="W538" s="33"/>
    </row>
    <row r="539" spans="1:23" ht="15.75" customHeight="1" x14ac:dyDescent="0.25">
      <c r="A539" s="33"/>
      <c r="B539" s="33"/>
      <c r="C539" s="33"/>
      <c r="D539" s="33"/>
      <c r="E539" s="33"/>
      <c r="F539" s="33"/>
      <c r="G539" s="33"/>
      <c r="H539" s="33"/>
      <c r="I539" s="33"/>
      <c r="J539" s="33"/>
      <c r="K539" s="33"/>
      <c r="L539" s="33"/>
      <c r="M539" s="33"/>
      <c r="N539" s="33"/>
      <c r="O539" s="33"/>
      <c r="P539" s="33"/>
      <c r="Q539" s="33"/>
      <c r="R539" s="33"/>
      <c r="S539" s="33"/>
      <c r="T539" s="33"/>
      <c r="U539" s="33"/>
      <c r="V539" s="33"/>
      <c r="W539" s="33"/>
    </row>
    <row r="540" spans="1:23" ht="15.75" customHeight="1" x14ac:dyDescent="0.25">
      <c r="A540" s="33"/>
      <c r="B540" s="33"/>
      <c r="C540" s="33"/>
      <c r="D540" s="33"/>
      <c r="E540" s="33"/>
      <c r="F540" s="33"/>
      <c r="G540" s="33"/>
      <c r="H540" s="33"/>
      <c r="I540" s="33"/>
      <c r="J540" s="33"/>
      <c r="K540" s="33"/>
      <c r="L540" s="33"/>
      <c r="M540" s="33"/>
      <c r="N540" s="33"/>
      <c r="O540" s="33"/>
      <c r="P540" s="33"/>
      <c r="Q540" s="33"/>
      <c r="R540" s="33"/>
      <c r="S540" s="33"/>
      <c r="T540" s="33"/>
      <c r="U540" s="33"/>
      <c r="V540" s="33"/>
      <c r="W540" s="33"/>
    </row>
    <row r="541" spans="1:23" ht="15.75" customHeight="1" x14ac:dyDescent="0.25">
      <c r="A541" s="33"/>
      <c r="B541" s="33"/>
      <c r="C541" s="33"/>
      <c r="D541" s="33"/>
      <c r="E541" s="33"/>
      <c r="F541" s="33"/>
      <c r="G541" s="33"/>
      <c r="H541" s="33"/>
      <c r="I541" s="33"/>
      <c r="J541" s="33"/>
      <c r="K541" s="33"/>
      <c r="L541" s="33"/>
      <c r="M541" s="33"/>
      <c r="N541" s="33"/>
      <c r="O541" s="33"/>
      <c r="P541" s="33"/>
      <c r="Q541" s="33"/>
      <c r="R541" s="33"/>
      <c r="S541" s="33"/>
      <c r="T541" s="33"/>
      <c r="U541" s="33"/>
      <c r="V541" s="33"/>
      <c r="W541" s="33"/>
    </row>
    <row r="542" spans="1:23" ht="15.75" customHeight="1" x14ac:dyDescent="0.25">
      <c r="A542" s="33"/>
      <c r="B542" s="33"/>
      <c r="C542" s="33"/>
      <c r="D542" s="33"/>
      <c r="E542" s="33"/>
      <c r="F542" s="33"/>
      <c r="G542" s="33"/>
      <c r="H542" s="33"/>
      <c r="I542" s="33"/>
      <c r="J542" s="33"/>
      <c r="K542" s="33"/>
      <c r="L542" s="33"/>
      <c r="M542" s="33"/>
      <c r="N542" s="33"/>
      <c r="O542" s="33"/>
      <c r="P542" s="33"/>
      <c r="Q542" s="33"/>
      <c r="R542" s="33"/>
      <c r="S542" s="33"/>
      <c r="T542" s="33"/>
      <c r="U542" s="33"/>
      <c r="V542" s="33"/>
      <c r="W542" s="33"/>
    </row>
    <row r="543" spans="1:23" ht="15.75" customHeight="1" x14ac:dyDescent="0.25">
      <c r="A543" s="33"/>
      <c r="B543" s="33"/>
      <c r="C543" s="33"/>
      <c r="D543" s="33"/>
      <c r="E543" s="33"/>
      <c r="F543" s="33"/>
      <c r="G543" s="33"/>
      <c r="H543" s="33"/>
      <c r="I543" s="33"/>
      <c r="J543" s="33"/>
      <c r="K543" s="33"/>
      <c r="L543" s="33"/>
      <c r="M543" s="33"/>
      <c r="N543" s="33"/>
      <c r="O543" s="33"/>
      <c r="P543" s="33"/>
      <c r="Q543" s="33"/>
      <c r="R543" s="33"/>
      <c r="S543" s="33"/>
      <c r="T543" s="33"/>
      <c r="U543" s="33"/>
      <c r="V543" s="33"/>
      <c r="W543" s="33"/>
    </row>
    <row r="544" spans="1:23" ht="15.75" customHeight="1" x14ac:dyDescent="0.25">
      <c r="A544" s="33"/>
      <c r="B544" s="33"/>
      <c r="C544" s="33"/>
      <c r="D544" s="33"/>
      <c r="E544" s="33"/>
      <c r="F544" s="33"/>
      <c r="G544" s="33"/>
      <c r="H544" s="33"/>
      <c r="I544" s="33"/>
      <c r="J544" s="33"/>
      <c r="K544" s="33"/>
      <c r="L544" s="33"/>
      <c r="M544" s="33"/>
      <c r="N544" s="33"/>
      <c r="O544" s="33"/>
      <c r="P544" s="33"/>
      <c r="Q544" s="33"/>
      <c r="R544" s="33"/>
      <c r="S544" s="33"/>
      <c r="T544" s="33"/>
      <c r="U544" s="33"/>
      <c r="V544" s="33"/>
      <c r="W544" s="33"/>
    </row>
    <row r="545" spans="1:23" ht="15.75" customHeight="1" x14ac:dyDescent="0.25">
      <c r="A545" s="33"/>
      <c r="B545" s="33"/>
      <c r="C545" s="33"/>
      <c r="D545" s="33"/>
      <c r="E545" s="33"/>
      <c r="F545" s="33"/>
      <c r="G545" s="33"/>
      <c r="H545" s="33"/>
      <c r="I545" s="33"/>
      <c r="J545" s="33"/>
      <c r="K545" s="33"/>
      <c r="L545" s="33"/>
      <c r="M545" s="33"/>
      <c r="N545" s="33"/>
      <c r="O545" s="33"/>
      <c r="P545" s="33"/>
      <c r="Q545" s="33"/>
      <c r="R545" s="33"/>
      <c r="S545" s="33"/>
      <c r="T545" s="33"/>
      <c r="U545" s="33"/>
      <c r="V545" s="33"/>
      <c r="W545" s="33"/>
    </row>
    <row r="546" spans="1:23" ht="15.75" customHeight="1" x14ac:dyDescent="0.25">
      <c r="A546" s="33"/>
      <c r="B546" s="33"/>
      <c r="C546" s="33"/>
      <c r="D546" s="33"/>
      <c r="E546" s="33"/>
      <c r="F546" s="33"/>
      <c r="G546" s="33"/>
      <c r="H546" s="33"/>
      <c r="I546" s="33"/>
      <c r="J546" s="33"/>
      <c r="K546" s="33"/>
      <c r="L546" s="33"/>
      <c r="M546" s="33"/>
      <c r="N546" s="33"/>
      <c r="O546" s="33"/>
      <c r="P546" s="33"/>
      <c r="Q546" s="33"/>
      <c r="R546" s="33"/>
      <c r="S546" s="33"/>
      <c r="T546" s="33"/>
      <c r="U546" s="33"/>
      <c r="V546" s="33"/>
      <c r="W546" s="33"/>
    </row>
    <row r="547" spans="1:23" ht="15.75" customHeight="1" x14ac:dyDescent="0.25">
      <c r="A547" s="33"/>
      <c r="B547" s="33"/>
      <c r="C547" s="33"/>
      <c r="D547" s="33"/>
      <c r="E547" s="33"/>
      <c r="F547" s="33"/>
      <c r="G547" s="33"/>
      <c r="H547" s="33"/>
      <c r="I547" s="33"/>
      <c r="J547" s="33"/>
      <c r="K547" s="33"/>
      <c r="L547" s="33"/>
      <c r="M547" s="33"/>
      <c r="N547" s="33"/>
      <c r="O547" s="33"/>
      <c r="P547" s="33"/>
      <c r="Q547" s="33"/>
      <c r="R547" s="33"/>
      <c r="S547" s="33"/>
      <c r="T547" s="33"/>
      <c r="U547" s="33"/>
      <c r="V547" s="33"/>
      <c r="W547" s="33"/>
    </row>
    <row r="548" spans="1:23" ht="15.75" customHeight="1" x14ac:dyDescent="0.25">
      <c r="A548" s="33"/>
      <c r="B548" s="33"/>
      <c r="C548" s="33"/>
      <c r="D548" s="33"/>
      <c r="E548" s="33"/>
      <c r="F548" s="33"/>
      <c r="G548" s="33"/>
      <c r="H548" s="33"/>
      <c r="I548" s="33"/>
      <c r="J548" s="33"/>
      <c r="K548" s="33"/>
      <c r="L548" s="33"/>
      <c r="M548" s="33"/>
      <c r="N548" s="33"/>
      <c r="O548" s="33"/>
      <c r="P548" s="33"/>
      <c r="Q548" s="33"/>
      <c r="R548" s="33"/>
      <c r="S548" s="33"/>
      <c r="T548" s="33"/>
      <c r="U548" s="33"/>
      <c r="V548" s="33"/>
      <c r="W548" s="33"/>
    </row>
    <row r="549" spans="1:23" ht="15.75" customHeight="1" x14ac:dyDescent="0.25">
      <c r="A549" s="33"/>
      <c r="B549" s="33"/>
      <c r="C549" s="33"/>
      <c r="D549" s="33"/>
      <c r="E549" s="33"/>
      <c r="F549" s="33"/>
      <c r="G549" s="33"/>
      <c r="H549" s="33"/>
      <c r="I549" s="33"/>
      <c r="J549" s="33"/>
      <c r="K549" s="33"/>
      <c r="L549" s="33"/>
      <c r="M549" s="33"/>
      <c r="N549" s="33"/>
      <c r="O549" s="33"/>
      <c r="P549" s="33"/>
      <c r="Q549" s="33"/>
      <c r="R549" s="33"/>
      <c r="S549" s="33"/>
      <c r="T549" s="33"/>
      <c r="U549" s="33"/>
      <c r="V549" s="33"/>
      <c r="W549" s="33"/>
    </row>
    <row r="550" spans="1:23" ht="15.75" customHeight="1" x14ac:dyDescent="0.25">
      <c r="A550" s="33"/>
      <c r="B550" s="33"/>
      <c r="C550" s="33"/>
      <c r="D550" s="33"/>
      <c r="E550" s="33"/>
      <c r="F550" s="33"/>
      <c r="G550" s="33"/>
      <c r="H550" s="33"/>
      <c r="I550" s="33"/>
      <c r="J550" s="33"/>
      <c r="K550" s="33"/>
      <c r="L550" s="33"/>
      <c r="M550" s="33"/>
      <c r="N550" s="33"/>
      <c r="O550" s="33"/>
      <c r="P550" s="33"/>
      <c r="Q550" s="33"/>
      <c r="R550" s="33"/>
      <c r="S550" s="33"/>
      <c r="T550" s="33"/>
      <c r="U550" s="33"/>
      <c r="V550" s="33"/>
      <c r="W550" s="33"/>
    </row>
    <row r="551" spans="1:23" ht="15.75" customHeight="1" x14ac:dyDescent="0.25">
      <c r="A551" s="33"/>
      <c r="B551" s="33"/>
      <c r="C551" s="33"/>
      <c r="D551" s="33"/>
      <c r="E551" s="33"/>
      <c r="F551" s="33"/>
      <c r="G551" s="33"/>
      <c r="H551" s="33"/>
      <c r="I551" s="33"/>
      <c r="J551" s="33"/>
      <c r="K551" s="33"/>
      <c r="L551" s="33"/>
      <c r="M551" s="33"/>
      <c r="N551" s="33"/>
      <c r="O551" s="33"/>
      <c r="P551" s="33"/>
      <c r="Q551" s="33"/>
      <c r="R551" s="33"/>
      <c r="S551" s="33"/>
      <c r="T551" s="33"/>
      <c r="U551" s="33"/>
      <c r="V551" s="33"/>
      <c r="W551" s="33"/>
    </row>
    <row r="552" spans="1:23" ht="15.75" customHeight="1" x14ac:dyDescent="0.25">
      <c r="A552" s="33"/>
      <c r="B552" s="33"/>
      <c r="C552" s="33"/>
      <c r="D552" s="33"/>
      <c r="E552" s="33"/>
      <c r="F552" s="33"/>
      <c r="G552" s="33"/>
      <c r="H552" s="33"/>
      <c r="I552" s="33"/>
      <c r="J552" s="33"/>
      <c r="K552" s="33"/>
      <c r="L552" s="33"/>
      <c r="M552" s="33"/>
      <c r="N552" s="33"/>
      <c r="O552" s="33"/>
      <c r="P552" s="33"/>
      <c r="Q552" s="33"/>
      <c r="R552" s="33"/>
      <c r="S552" s="33"/>
      <c r="T552" s="33"/>
      <c r="U552" s="33"/>
      <c r="V552" s="33"/>
      <c r="W552" s="33"/>
    </row>
    <row r="553" spans="1:23" ht="15.75" customHeight="1" x14ac:dyDescent="0.25">
      <c r="A553" s="33"/>
      <c r="B553" s="33"/>
      <c r="C553" s="33"/>
      <c r="D553" s="33"/>
      <c r="E553" s="33"/>
      <c r="F553" s="33"/>
      <c r="G553" s="33"/>
      <c r="H553" s="33"/>
      <c r="I553" s="33"/>
      <c r="J553" s="33"/>
      <c r="K553" s="33"/>
      <c r="L553" s="33"/>
      <c r="M553" s="33"/>
      <c r="N553" s="33"/>
      <c r="O553" s="33"/>
      <c r="P553" s="33"/>
      <c r="Q553" s="33"/>
      <c r="R553" s="33"/>
      <c r="S553" s="33"/>
      <c r="T553" s="33"/>
      <c r="U553" s="33"/>
      <c r="V553" s="33"/>
      <c r="W553" s="33"/>
    </row>
    <row r="554" spans="1:23" ht="15.75" customHeight="1" x14ac:dyDescent="0.25">
      <c r="A554" s="33"/>
      <c r="B554" s="33"/>
      <c r="C554" s="33"/>
      <c r="D554" s="33"/>
      <c r="E554" s="33"/>
      <c r="F554" s="33"/>
      <c r="G554" s="33"/>
      <c r="H554" s="33"/>
      <c r="I554" s="33"/>
      <c r="J554" s="33"/>
      <c r="K554" s="33"/>
      <c r="L554" s="33"/>
      <c r="M554" s="33"/>
      <c r="N554" s="33"/>
      <c r="O554" s="33"/>
      <c r="P554" s="33"/>
      <c r="Q554" s="33"/>
      <c r="R554" s="33"/>
      <c r="S554" s="33"/>
      <c r="T554" s="33"/>
      <c r="U554" s="33"/>
      <c r="V554" s="33"/>
      <c r="W554" s="33"/>
    </row>
    <row r="555" spans="1:23" ht="15.75" customHeight="1" x14ac:dyDescent="0.25">
      <c r="A555" s="33"/>
      <c r="B555" s="33"/>
      <c r="C555" s="33"/>
      <c r="D555" s="33"/>
      <c r="E555" s="33"/>
      <c r="F555" s="33"/>
      <c r="G555" s="33"/>
      <c r="H555" s="33"/>
      <c r="I555" s="33"/>
      <c r="J555" s="33"/>
      <c r="K555" s="33"/>
      <c r="L555" s="33"/>
      <c r="M555" s="33"/>
      <c r="N555" s="33"/>
      <c r="O555" s="33"/>
      <c r="P555" s="33"/>
      <c r="Q555" s="33"/>
      <c r="R555" s="33"/>
      <c r="S555" s="33"/>
      <c r="T555" s="33"/>
      <c r="U555" s="33"/>
      <c r="V555" s="33"/>
      <c r="W555" s="33"/>
    </row>
    <row r="556" spans="1:23" ht="15.75" customHeight="1" x14ac:dyDescent="0.25">
      <c r="A556" s="33"/>
      <c r="B556" s="33"/>
      <c r="C556" s="33"/>
      <c r="D556" s="33"/>
      <c r="E556" s="33"/>
      <c r="F556" s="33"/>
      <c r="G556" s="33"/>
      <c r="H556" s="33"/>
      <c r="I556" s="33"/>
      <c r="J556" s="33"/>
      <c r="K556" s="33"/>
      <c r="L556" s="33"/>
      <c r="M556" s="33"/>
      <c r="N556" s="33"/>
      <c r="O556" s="33"/>
      <c r="P556" s="33"/>
      <c r="Q556" s="33"/>
      <c r="R556" s="33"/>
      <c r="S556" s="33"/>
      <c r="T556" s="33"/>
      <c r="U556" s="33"/>
      <c r="V556" s="33"/>
      <c r="W556" s="33"/>
    </row>
    <row r="557" spans="1:23" ht="15.75" customHeight="1" x14ac:dyDescent="0.25">
      <c r="A557" s="33"/>
      <c r="B557" s="33"/>
      <c r="C557" s="33"/>
      <c r="D557" s="33"/>
      <c r="E557" s="33"/>
      <c r="F557" s="33"/>
      <c r="G557" s="33"/>
      <c r="H557" s="33"/>
      <c r="I557" s="33"/>
      <c r="J557" s="33"/>
      <c r="K557" s="33"/>
      <c r="L557" s="33"/>
      <c r="M557" s="33"/>
      <c r="N557" s="33"/>
      <c r="O557" s="33"/>
      <c r="P557" s="33"/>
      <c r="Q557" s="33"/>
      <c r="R557" s="33"/>
      <c r="S557" s="33"/>
      <c r="T557" s="33"/>
      <c r="U557" s="33"/>
      <c r="V557" s="33"/>
      <c r="W557" s="33"/>
    </row>
    <row r="558" spans="1:23" ht="15.75" customHeight="1" x14ac:dyDescent="0.25">
      <c r="A558" s="33"/>
      <c r="B558" s="33"/>
      <c r="C558" s="33"/>
      <c r="D558" s="33"/>
      <c r="E558" s="33"/>
      <c r="F558" s="33"/>
      <c r="G558" s="33"/>
      <c r="H558" s="33"/>
      <c r="I558" s="33"/>
      <c r="J558" s="33"/>
      <c r="K558" s="33"/>
      <c r="L558" s="33"/>
      <c r="M558" s="33"/>
      <c r="N558" s="33"/>
      <c r="O558" s="33"/>
      <c r="P558" s="33"/>
      <c r="Q558" s="33"/>
      <c r="R558" s="33"/>
      <c r="S558" s="33"/>
      <c r="T558" s="33"/>
      <c r="U558" s="33"/>
      <c r="V558" s="33"/>
      <c r="W558" s="33"/>
    </row>
    <row r="559" spans="1:23" ht="15.75" customHeight="1" x14ac:dyDescent="0.25">
      <c r="A559" s="33"/>
      <c r="B559" s="33"/>
      <c r="C559" s="33"/>
      <c r="D559" s="33"/>
      <c r="E559" s="33"/>
      <c r="F559" s="33"/>
      <c r="G559" s="33"/>
      <c r="H559" s="33"/>
      <c r="I559" s="33"/>
      <c r="J559" s="33"/>
      <c r="K559" s="33"/>
      <c r="L559" s="33"/>
      <c r="M559" s="33"/>
      <c r="N559" s="33"/>
      <c r="O559" s="33"/>
      <c r="P559" s="33"/>
      <c r="Q559" s="33"/>
      <c r="R559" s="33"/>
      <c r="S559" s="33"/>
      <c r="T559" s="33"/>
      <c r="U559" s="33"/>
      <c r="V559" s="33"/>
      <c r="W559" s="33"/>
    </row>
    <row r="560" spans="1:23" ht="15.75" customHeight="1" x14ac:dyDescent="0.25">
      <c r="A560" s="33"/>
      <c r="B560" s="33"/>
      <c r="C560" s="33"/>
      <c r="D560" s="33"/>
      <c r="E560" s="33"/>
      <c r="F560" s="33"/>
      <c r="G560" s="33"/>
      <c r="H560" s="33"/>
      <c r="I560" s="33"/>
      <c r="J560" s="33"/>
      <c r="K560" s="33"/>
      <c r="L560" s="33"/>
      <c r="M560" s="33"/>
      <c r="N560" s="33"/>
      <c r="O560" s="33"/>
      <c r="P560" s="33"/>
      <c r="Q560" s="33"/>
      <c r="R560" s="33"/>
      <c r="S560" s="33"/>
      <c r="T560" s="33"/>
      <c r="U560" s="33"/>
      <c r="V560" s="33"/>
      <c r="W560" s="33"/>
    </row>
    <row r="561" spans="1:23" ht="15.75" customHeight="1" x14ac:dyDescent="0.25">
      <c r="A561" s="33"/>
      <c r="B561" s="33"/>
      <c r="C561" s="33"/>
      <c r="D561" s="33"/>
      <c r="E561" s="33"/>
      <c r="F561" s="33"/>
      <c r="G561" s="33"/>
      <c r="H561" s="33"/>
      <c r="I561" s="33"/>
      <c r="J561" s="33"/>
      <c r="K561" s="33"/>
      <c r="L561" s="33"/>
      <c r="M561" s="33"/>
      <c r="N561" s="33"/>
      <c r="O561" s="33"/>
      <c r="P561" s="33"/>
      <c r="Q561" s="33"/>
      <c r="R561" s="33"/>
      <c r="S561" s="33"/>
      <c r="T561" s="33"/>
      <c r="U561" s="33"/>
      <c r="V561" s="33"/>
      <c r="W561" s="33"/>
    </row>
    <row r="562" spans="1:23" ht="15.75" customHeight="1" x14ac:dyDescent="0.25">
      <c r="A562" s="33"/>
      <c r="B562" s="33"/>
      <c r="C562" s="33"/>
      <c r="D562" s="33"/>
      <c r="E562" s="33"/>
      <c r="F562" s="33"/>
      <c r="G562" s="33"/>
      <c r="H562" s="33"/>
      <c r="I562" s="33"/>
      <c r="J562" s="33"/>
      <c r="K562" s="33"/>
      <c r="L562" s="33"/>
      <c r="M562" s="33"/>
      <c r="N562" s="33"/>
      <c r="O562" s="33"/>
      <c r="P562" s="33"/>
      <c r="Q562" s="33"/>
      <c r="R562" s="33"/>
      <c r="S562" s="33"/>
      <c r="T562" s="33"/>
      <c r="U562" s="33"/>
      <c r="V562" s="33"/>
      <c r="W562" s="33"/>
    </row>
    <row r="563" spans="1:23" ht="15.75" customHeight="1" x14ac:dyDescent="0.25">
      <c r="A563" s="33"/>
      <c r="B563" s="33"/>
      <c r="C563" s="33"/>
      <c r="D563" s="33"/>
      <c r="E563" s="33"/>
      <c r="F563" s="33"/>
      <c r="G563" s="33"/>
      <c r="H563" s="33"/>
      <c r="I563" s="33"/>
      <c r="J563" s="33"/>
      <c r="K563" s="33"/>
      <c r="L563" s="33"/>
      <c r="M563" s="33"/>
      <c r="N563" s="33"/>
      <c r="O563" s="33"/>
      <c r="P563" s="33"/>
      <c r="Q563" s="33"/>
      <c r="R563" s="33"/>
      <c r="S563" s="33"/>
      <c r="T563" s="33"/>
      <c r="U563" s="33"/>
      <c r="V563" s="33"/>
      <c r="W563" s="33"/>
    </row>
    <row r="564" spans="1:23" ht="15.75" customHeight="1" x14ac:dyDescent="0.25">
      <c r="A564" s="33"/>
      <c r="B564" s="33"/>
      <c r="C564" s="33"/>
      <c r="D564" s="33"/>
      <c r="E564" s="33"/>
      <c r="F564" s="33"/>
      <c r="G564" s="33"/>
      <c r="H564" s="33"/>
      <c r="I564" s="33"/>
      <c r="J564" s="33"/>
      <c r="K564" s="33"/>
      <c r="L564" s="33"/>
      <c r="M564" s="33"/>
      <c r="N564" s="33"/>
      <c r="O564" s="33"/>
      <c r="P564" s="33"/>
      <c r="Q564" s="33"/>
      <c r="R564" s="33"/>
      <c r="S564" s="33"/>
      <c r="T564" s="33"/>
      <c r="U564" s="33"/>
      <c r="V564" s="33"/>
      <c r="W564" s="33"/>
    </row>
    <row r="565" spans="1:23" ht="15.75" customHeight="1" x14ac:dyDescent="0.25">
      <c r="A565" s="33"/>
      <c r="B565" s="33"/>
      <c r="C565" s="33"/>
      <c r="D565" s="33"/>
      <c r="E565" s="33"/>
      <c r="F565" s="33"/>
      <c r="G565" s="33"/>
      <c r="H565" s="33"/>
      <c r="I565" s="33"/>
      <c r="J565" s="33"/>
      <c r="K565" s="33"/>
      <c r="L565" s="33"/>
      <c r="M565" s="33"/>
      <c r="N565" s="33"/>
      <c r="O565" s="33"/>
      <c r="P565" s="33"/>
      <c r="Q565" s="33"/>
      <c r="R565" s="33"/>
      <c r="S565" s="33"/>
      <c r="T565" s="33"/>
      <c r="U565" s="33"/>
      <c r="V565" s="33"/>
      <c r="W565" s="33"/>
    </row>
    <row r="566" spans="1:23" ht="15.75" customHeight="1" x14ac:dyDescent="0.25">
      <c r="A566" s="33"/>
      <c r="B566" s="33"/>
      <c r="C566" s="33"/>
      <c r="D566" s="33"/>
      <c r="E566" s="33"/>
      <c r="F566" s="33"/>
      <c r="G566" s="33"/>
      <c r="H566" s="33"/>
      <c r="I566" s="33"/>
      <c r="J566" s="33"/>
      <c r="K566" s="33"/>
      <c r="L566" s="33"/>
      <c r="M566" s="33"/>
      <c r="N566" s="33"/>
      <c r="O566" s="33"/>
      <c r="P566" s="33"/>
      <c r="Q566" s="33"/>
      <c r="R566" s="33"/>
      <c r="S566" s="33"/>
      <c r="T566" s="33"/>
      <c r="U566" s="33"/>
      <c r="V566" s="33"/>
      <c r="W566" s="33"/>
    </row>
    <row r="567" spans="1:23" ht="15.75" customHeight="1" x14ac:dyDescent="0.25">
      <c r="A567" s="33"/>
      <c r="B567" s="33"/>
      <c r="C567" s="33"/>
      <c r="D567" s="33"/>
      <c r="E567" s="33"/>
      <c r="F567" s="33"/>
      <c r="G567" s="33"/>
      <c r="H567" s="33"/>
      <c r="I567" s="33"/>
      <c r="J567" s="33"/>
      <c r="K567" s="33"/>
      <c r="L567" s="33"/>
      <c r="M567" s="33"/>
      <c r="N567" s="33"/>
      <c r="O567" s="33"/>
      <c r="P567" s="33"/>
      <c r="Q567" s="33"/>
      <c r="R567" s="33"/>
      <c r="S567" s="33"/>
      <c r="T567" s="33"/>
      <c r="U567" s="33"/>
      <c r="V567" s="33"/>
      <c r="W567" s="33"/>
    </row>
    <row r="568" spans="1:23" ht="15.75" customHeight="1" x14ac:dyDescent="0.25">
      <c r="A568" s="33"/>
      <c r="B568" s="33"/>
      <c r="C568" s="33"/>
      <c r="D568" s="33"/>
      <c r="E568" s="33"/>
      <c r="F568" s="33"/>
      <c r="G568" s="33"/>
      <c r="H568" s="33"/>
      <c r="I568" s="33"/>
      <c r="J568" s="33"/>
      <c r="K568" s="33"/>
      <c r="L568" s="33"/>
      <c r="M568" s="33"/>
      <c r="N568" s="33"/>
      <c r="O568" s="33"/>
      <c r="P568" s="33"/>
      <c r="Q568" s="33"/>
      <c r="R568" s="33"/>
      <c r="S568" s="33"/>
      <c r="T568" s="33"/>
      <c r="U568" s="33"/>
      <c r="V568" s="33"/>
      <c r="W568" s="33"/>
    </row>
    <row r="569" spans="1:23" ht="15.75" customHeight="1" x14ac:dyDescent="0.25">
      <c r="A569" s="33"/>
      <c r="B569" s="33"/>
      <c r="C569" s="33"/>
      <c r="D569" s="33"/>
      <c r="E569" s="33"/>
      <c r="F569" s="33"/>
      <c r="G569" s="33"/>
      <c r="H569" s="33"/>
      <c r="I569" s="33"/>
      <c r="J569" s="33"/>
      <c r="K569" s="33"/>
      <c r="L569" s="33"/>
      <c r="M569" s="33"/>
      <c r="N569" s="33"/>
      <c r="O569" s="33"/>
      <c r="P569" s="33"/>
      <c r="Q569" s="33"/>
      <c r="R569" s="33"/>
      <c r="S569" s="33"/>
      <c r="T569" s="33"/>
      <c r="U569" s="33"/>
      <c r="V569" s="33"/>
      <c r="W569" s="33"/>
    </row>
    <row r="570" spans="1:23" ht="15.75" customHeight="1" x14ac:dyDescent="0.25">
      <c r="A570" s="33"/>
      <c r="B570" s="33"/>
      <c r="C570" s="33"/>
      <c r="D570" s="33"/>
      <c r="E570" s="33"/>
      <c r="F570" s="33"/>
      <c r="G570" s="33"/>
      <c r="H570" s="33"/>
      <c r="I570" s="33"/>
      <c r="J570" s="33"/>
      <c r="K570" s="33"/>
      <c r="L570" s="33"/>
      <c r="M570" s="33"/>
      <c r="N570" s="33"/>
      <c r="O570" s="33"/>
      <c r="P570" s="33"/>
      <c r="Q570" s="33"/>
      <c r="R570" s="33"/>
      <c r="S570" s="33"/>
      <c r="T570" s="33"/>
      <c r="U570" s="33"/>
      <c r="V570" s="33"/>
      <c r="W570" s="33"/>
    </row>
    <row r="571" spans="1:23" ht="15.75" customHeight="1" x14ac:dyDescent="0.25">
      <c r="A571" s="33"/>
      <c r="B571" s="33"/>
      <c r="C571" s="33"/>
      <c r="D571" s="33"/>
      <c r="E571" s="33"/>
      <c r="F571" s="33"/>
      <c r="G571" s="33"/>
      <c r="H571" s="33"/>
      <c r="I571" s="33"/>
      <c r="J571" s="33"/>
      <c r="K571" s="33"/>
      <c r="L571" s="33"/>
      <c r="M571" s="33"/>
      <c r="N571" s="33"/>
      <c r="O571" s="33"/>
      <c r="P571" s="33"/>
      <c r="Q571" s="33"/>
      <c r="R571" s="33"/>
      <c r="S571" s="33"/>
      <c r="T571" s="33"/>
      <c r="U571" s="33"/>
      <c r="V571" s="33"/>
      <c r="W571" s="33"/>
    </row>
    <row r="572" spans="1:23" ht="15.75" customHeight="1" x14ac:dyDescent="0.25">
      <c r="A572" s="33"/>
      <c r="B572" s="33"/>
      <c r="C572" s="33"/>
      <c r="D572" s="33"/>
      <c r="E572" s="33"/>
      <c r="F572" s="33"/>
      <c r="G572" s="33"/>
      <c r="H572" s="33"/>
      <c r="I572" s="33"/>
      <c r="J572" s="33"/>
      <c r="K572" s="33"/>
      <c r="L572" s="33"/>
      <c r="M572" s="33"/>
      <c r="N572" s="33"/>
      <c r="O572" s="33"/>
      <c r="P572" s="33"/>
      <c r="Q572" s="33"/>
      <c r="R572" s="33"/>
      <c r="S572" s="33"/>
      <c r="T572" s="33"/>
      <c r="U572" s="33"/>
      <c r="V572" s="33"/>
      <c r="W572" s="33"/>
    </row>
    <row r="573" spans="1:23" ht="15.75" customHeight="1" x14ac:dyDescent="0.25">
      <c r="A573" s="33"/>
      <c r="B573" s="33"/>
      <c r="C573" s="33"/>
      <c r="D573" s="33"/>
      <c r="E573" s="33"/>
      <c r="F573" s="33"/>
      <c r="G573" s="33"/>
      <c r="H573" s="33"/>
      <c r="I573" s="33"/>
      <c r="J573" s="33"/>
      <c r="K573" s="33"/>
      <c r="L573" s="33"/>
      <c r="M573" s="33"/>
      <c r="N573" s="33"/>
      <c r="O573" s="33"/>
      <c r="P573" s="33"/>
      <c r="Q573" s="33"/>
      <c r="R573" s="33"/>
      <c r="S573" s="33"/>
      <c r="T573" s="33"/>
      <c r="U573" s="33"/>
      <c r="V573" s="33"/>
      <c r="W573" s="33"/>
    </row>
    <row r="574" spans="1:23" ht="15.75" customHeight="1" x14ac:dyDescent="0.25">
      <c r="A574" s="33"/>
      <c r="B574" s="33"/>
      <c r="C574" s="33"/>
      <c r="D574" s="33"/>
      <c r="E574" s="33"/>
      <c r="F574" s="33"/>
      <c r="G574" s="33"/>
      <c r="H574" s="33"/>
      <c r="I574" s="33"/>
      <c r="J574" s="33"/>
      <c r="K574" s="33"/>
      <c r="L574" s="33"/>
      <c r="M574" s="33"/>
      <c r="N574" s="33"/>
      <c r="O574" s="33"/>
      <c r="P574" s="33"/>
      <c r="Q574" s="33"/>
      <c r="R574" s="33"/>
      <c r="S574" s="33"/>
      <c r="T574" s="33"/>
      <c r="U574" s="33"/>
      <c r="V574" s="33"/>
      <c r="W574" s="33"/>
    </row>
    <row r="575" spans="1:23" ht="15.75" customHeight="1" x14ac:dyDescent="0.25">
      <c r="A575" s="33"/>
      <c r="B575" s="33"/>
      <c r="C575" s="33"/>
      <c r="D575" s="33"/>
      <c r="E575" s="33"/>
      <c r="F575" s="33"/>
      <c r="G575" s="33"/>
      <c r="H575" s="33"/>
      <c r="I575" s="33"/>
      <c r="J575" s="33"/>
      <c r="K575" s="33"/>
      <c r="L575" s="33"/>
      <c r="M575" s="33"/>
      <c r="N575" s="33"/>
      <c r="O575" s="33"/>
      <c r="P575" s="33"/>
      <c r="Q575" s="33"/>
      <c r="R575" s="33"/>
      <c r="S575" s="33"/>
      <c r="T575" s="33"/>
      <c r="U575" s="33"/>
      <c r="V575" s="33"/>
      <c r="W575" s="33"/>
    </row>
    <row r="576" spans="1:23" ht="15.75" customHeight="1" x14ac:dyDescent="0.25">
      <c r="A576" s="33"/>
      <c r="B576" s="33"/>
      <c r="C576" s="33"/>
      <c r="D576" s="33"/>
      <c r="E576" s="33"/>
      <c r="F576" s="33"/>
      <c r="G576" s="33"/>
      <c r="H576" s="33"/>
      <c r="I576" s="33"/>
      <c r="J576" s="33"/>
      <c r="K576" s="33"/>
      <c r="L576" s="33"/>
      <c r="M576" s="33"/>
      <c r="N576" s="33"/>
      <c r="O576" s="33"/>
      <c r="P576" s="33"/>
      <c r="Q576" s="33"/>
      <c r="R576" s="33"/>
      <c r="S576" s="33"/>
      <c r="T576" s="33"/>
      <c r="U576" s="33"/>
      <c r="V576" s="33"/>
      <c r="W576" s="33"/>
    </row>
    <row r="577" spans="1:23" ht="15.75" customHeight="1" x14ac:dyDescent="0.25">
      <c r="A577" s="33"/>
      <c r="B577" s="33"/>
      <c r="C577" s="33"/>
      <c r="D577" s="33"/>
      <c r="E577" s="33"/>
      <c r="F577" s="33"/>
      <c r="G577" s="33"/>
      <c r="H577" s="33"/>
      <c r="I577" s="33"/>
      <c r="J577" s="33"/>
      <c r="K577" s="33"/>
      <c r="L577" s="33"/>
      <c r="M577" s="33"/>
      <c r="N577" s="33"/>
      <c r="O577" s="33"/>
      <c r="P577" s="33"/>
      <c r="Q577" s="33"/>
      <c r="R577" s="33"/>
      <c r="S577" s="33"/>
      <c r="T577" s="33"/>
      <c r="U577" s="33"/>
      <c r="V577" s="33"/>
      <c r="W577" s="33"/>
    </row>
    <row r="578" spans="1:23" ht="15.75" customHeight="1" x14ac:dyDescent="0.25">
      <c r="A578" s="33"/>
      <c r="B578" s="33"/>
      <c r="C578" s="33"/>
      <c r="D578" s="33"/>
      <c r="E578" s="33"/>
      <c r="F578" s="33"/>
      <c r="G578" s="33"/>
      <c r="H578" s="33"/>
      <c r="I578" s="33"/>
      <c r="J578" s="33"/>
      <c r="K578" s="33"/>
      <c r="L578" s="33"/>
      <c r="M578" s="33"/>
      <c r="N578" s="33"/>
      <c r="O578" s="33"/>
      <c r="P578" s="33"/>
      <c r="Q578" s="33"/>
      <c r="R578" s="33"/>
      <c r="S578" s="33"/>
      <c r="T578" s="33"/>
      <c r="U578" s="33"/>
      <c r="V578" s="33"/>
      <c r="W578" s="33"/>
    </row>
    <row r="579" spans="1:23" ht="15.75" customHeight="1" x14ac:dyDescent="0.25">
      <c r="A579" s="33"/>
      <c r="B579" s="33"/>
      <c r="C579" s="33"/>
      <c r="D579" s="33"/>
      <c r="E579" s="33"/>
      <c r="F579" s="33"/>
      <c r="G579" s="33"/>
      <c r="H579" s="33"/>
      <c r="I579" s="33"/>
      <c r="J579" s="33"/>
      <c r="K579" s="33"/>
      <c r="L579" s="33"/>
      <c r="M579" s="33"/>
      <c r="N579" s="33"/>
      <c r="O579" s="33"/>
      <c r="P579" s="33"/>
      <c r="Q579" s="33"/>
      <c r="R579" s="33"/>
      <c r="S579" s="33"/>
      <c r="T579" s="33"/>
      <c r="U579" s="33"/>
      <c r="V579" s="33"/>
      <c r="W579" s="33"/>
    </row>
    <row r="580" spans="1:23" ht="15.75" customHeight="1" x14ac:dyDescent="0.25">
      <c r="A580" s="33"/>
      <c r="B580" s="33"/>
      <c r="C580" s="33"/>
      <c r="D580" s="33"/>
      <c r="E580" s="33"/>
      <c r="F580" s="33"/>
      <c r="G580" s="33"/>
      <c r="H580" s="33"/>
      <c r="I580" s="33"/>
      <c r="J580" s="33"/>
      <c r="K580" s="33"/>
      <c r="L580" s="33"/>
      <c r="M580" s="33"/>
      <c r="N580" s="33"/>
      <c r="O580" s="33"/>
      <c r="P580" s="33"/>
      <c r="Q580" s="33"/>
      <c r="R580" s="33"/>
      <c r="S580" s="33"/>
      <c r="T580" s="33"/>
      <c r="U580" s="33"/>
      <c r="V580" s="33"/>
      <c r="W580" s="33"/>
    </row>
    <row r="581" spans="1:23" ht="15.75" customHeight="1" x14ac:dyDescent="0.25">
      <c r="A581" s="33"/>
      <c r="B581" s="33"/>
      <c r="C581" s="33"/>
      <c r="D581" s="33"/>
      <c r="E581" s="33"/>
      <c r="F581" s="33"/>
      <c r="G581" s="33"/>
      <c r="H581" s="33"/>
      <c r="I581" s="33"/>
      <c r="J581" s="33"/>
      <c r="K581" s="33"/>
      <c r="L581" s="33"/>
      <c r="M581" s="33"/>
      <c r="N581" s="33"/>
      <c r="O581" s="33"/>
      <c r="P581" s="33"/>
      <c r="Q581" s="33"/>
      <c r="R581" s="33"/>
      <c r="S581" s="33"/>
      <c r="T581" s="33"/>
      <c r="U581" s="33"/>
      <c r="V581" s="33"/>
      <c r="W581" s="33"/>
    </row>
    <row r="582" spans="1:23" ht="15.75" customHeight="1" x14ac:dyDescent="0.25">
      <c r="A582" s="33"/>
      <c r="B582" s="33"/>
      <c r="C582" s="33"/>
      <c r="D582" s="33"/>
      <c r="E582" s="33"/>
      <c r="F582" s="33"/>
      <c r="G582" s="33"/>
      <c r="H582" s="33"/>
      <c r="I582" s="33"/>
      <c r="J582" s="33"/>
      <c r="K582" s="33"/>
      <c r="L582" s="33"/>
      <c r="M582" s="33"/>
      <c r="N582" s="33"/>
      <c r="O582" s="33"/>
      <c r="P582" s="33"/>
      <c r="Q582" s="33"/>
      <c r="R582" s="33"/>
      <c r="S582" s="33"/>
      <c r="T582" s="33"/>
      <c r="U582" s="33"/>
      <c r="V582" s="33"/>
      <c r="W582" s="33"/>
    </row>
    <row r="583" spans="1:23" ht="15.75" customHeight="1" x14ac:dyDescent="0.25">
      <c r="A583" s="33"/>
      <c r="B583" s="33"/>
      <c r="C583" s="33"/>
      <c r="D583" s="33"/>
      <c r="E583" s="33"/>
      <c r="F583" s="33"/>
      <c r="G583" s="33"/>
      <c r="H583" s="33"/>
      <c r="I583" s="33"/>
      <c r="J583" s="33"/>
      <c r="K583" s="33"/>
      <c r="L583" s="33"/>
      <c r="M583" s="33"/>
      <c r="N583" s="33"/>
      <c r="O583" s="33"/>
      <c r="P583" s="33"/>
      <c r="Q583" s="33"/>
      <c r="R583" s="33"/>
      <c r="S583" s="33"/>
      <c r="T583" s="33"/>
      <c r="U583" s="33"/>
      <c r="V583" s="33"/>
      <c r="W583" s="33"/>
    </row>
    <row r="584" spans="1:23" ht="15.75" customHeight="1" x14ac:dyDescent="0.25">
      <c r="A584" s="33"/>
      <c r="B584" s="33"/>
      <c r="C584" s="33"/>
      <c r="D584" s="33"/>
      <c r="E584" s="33"/>
      <c r="F584" s="33"/>
      <c r="G584" s="33"/>
      <c r="H584" s="33"/>
      <c r="I584" s="33"/>
      <c r="J584" s="33"/>
      <c r="K584" s="33"/>
      <c r="L584" s="33"/>
      <c r="M584" s="33"/>
      <c r="N584" s="33"/>
      <c r="O584" s="33"/>
      <c r="P584" s="33"/>
      <c r="Q584" s="33"/>
      <c r="R584" s="33"/>
      <c r="S584" s="33"/>
      <c r="T584" s="33"/>
      <c r="U584" s="33"/>
      <c r="V584" s="33"/>
      <c r="W584" s="33"/>
    </row>
    <row r="585" spans="1:23" ht="15.75" customHeight="1" x14ac:dyDescent="0.25">
      <c r="A585" s="33"/>
      <c r="B585" s="33"/>
      <c r="C585" s="33"/>
      <c r="D585" s="33"/>
      <c r="E585" s="33"/>
      <c r="F585" s="33"/>
      <c r="G585" s="33"/>
      <c r="H585" s="33"/>
      <c r="I585" s="33"/>
      <c r="J585" s="33"/>
      <c r="K585" s="33"/>
      <c r="L585" s="33"/>
      <c r="M585" s="33"/>
      <c r="N585" s="33"/>
      <c r="O585" s="33"/>
      <c r="P585" s="33"/>
      <c r="Q585" s="33"/>
      <c r="R585" s="33"/>
      <c r="S585" s="33"/>
      <c r="T585" s="33"/>
      <c r="U585" s="33"/>
      <c r="V585" s="33"/>
      <c r="W585" s="33"/>
    </row>
    <row r="586" spans="1:23" ht="15.75" customHeight="1" x14ac:dyDescent="0.25">
      <c r="A586" s="33"/>
      <c r="B586" s="33"/>
      <c r="C586" s="33"/>
      <c r="D586" s="33"/>
      <c r="E586" s="33"/>
      <c r="F586" s="33"/>
      <c r="G586" s="33"/>
      <c r="H586" s="33"/>
      <c r="I586" s="33"/>
      <c r="J586" s="33"/>
      <c r="K586" s="33"/>
      <c r="L586" s="33"/>
      <c r="M586" s="33"/>
      <c r="N586" s="33"/>
      <c r="O586" s="33"/>
      <c r="P586" s="33"/>
      <c r="Q586" s="33"/>
      <c r="R586" s="33"/>
      <c r="S586" s="33"/>
      <c r="T586" s="33"/>
      <c r="U586" s="33"/>
      <c r="V586" s="33"/>
      <c r="W586" s="33"/>
    </row>
    <row r="587" spans="1:23" ht="15.75" customHeight="1" x14ac:dyDescent="0.25">
      <c r="A587" s="33"/>
      <c r="B587" s="33"/>
      <c r="C587" s="33"/>
      <c r="D587" s="33"/>
      <c r="E587" s="33"/>
      <c r="F587" s="33"/>
      <c r="G587" s="33"/>
      <c r="H587" s="33"/>
      <c r="I587" s="33"/>
      <c r="J587" s="33"/>
      <c r="K587" s="33"/>
      <c r="L587" s="33"/>
      <c r="M587" s="33"/>
      <c r="N587" s="33"/>
      <c r="O587" s="33"/>
      <c r="P587" s="33"/>
      <c r="Q587" s="33"/>
      <c r="R587" s="33"/>
      <c r="S587" s="33"/>
      <c r="T587" s="33"/>
      <c r="U587" s="33"/>
      <c r="V587" s="33"/>
      <c r="W587" s="33"/>
    </row>
    <row r="588" spans="1:23" ht="15.75" customHeight="1" x14ac:dyDescent="0.25">
      <c r="A588" s="33"/>
      <c r="B588" s="33"/>
      <c r="C588" s="33"/>
      <c r="D588" s="33"/>
      <c r="E588" s="33"/>
      <c r="F588" s="33"/>
      <c r="G588" s="33"/>
      <c r="H588" s="33"/>
      <c r="I588" s="33"/>
      <c r="J588" s="33"/>
      <c r="K588" s="33"/>
      <c r="L588" s="33"/>
      <c r="M588" s="33"/>
      <c r="N588" s="33"/>
      <c r="O588" s="33"/>
      <c r="P588" s="33"/>
      <c r="Q588" s="33"/>
      <c r="R588" s="33"/>
      <c r="S588" s="33"/>
      <c r="T588" s="33"/>
      <c r="U588" s="33"/>
      <c r="V588" s="33"/>
      <c r="W588" s="33"/>
    </row>
    <row r="589" spans="1:23" ht="15.75" customHeight="1" x14ac:dyDescent="0.25">
      <c r="A589" s="33"/>
      <c r="B589" s="33"/>
      <c r="C589" s="33"/>
      <c r="D589" s="33"/>
      <c r="E589" s="33"/>
      <c r="F589" s="33"/>
      <c r="G589" s="33"/>
      <c r="H589" s="33"/>
      <c r="I589" s="33"/>
      <c r="J589" s="33"/>
      <c r="K589" s="33"/>
      <c r="L589" s="33"/>
      <c r="M589" s="33"/>
      <c r="N589" s="33"/>
      <c r="O589" s="33"/>
      <c r="P589" s="33"/>
      <c r="Q589" s="33"/>
      <c r="R589" s="33"/>
      <c r="S589" s="33"/>
      <c r="T589" s="33"/>
      <c r="U589" s="33"/>
      <c r="V589" s="33"/>
      <c r="W589" s="33"/>
    </row>
    <row r="590" spans="1:23" ht="15.75" customHeight="1" x14ac:dyDescent="0.25">
      <c r="A590" s="33"/>
      <c r="B590" s="33"/>
      <c r="C590" s="33"/>
      <c r="D590" s="33"/>
      <c r="E590" s="33"/>
      <c r="F590" s="33"/>
      <c r="G590" s="33"/>
      <c r="H590" s="33"/>
      <c r="I590" s="33"/>
      <c r="J590" s="33"/>
      <c r="K590" s="33"/>
      <c r="L590" s="33"/>
      <c r="M590" s="33"/>
      <c r="N590" s="33"/>
      <c r="O590" s="33"/>
      <c r="P590" s="33"/>
      <c r="Q590" s="33"/>
      <c r="R590" s="33"/>
      <c r="S590" s="33"/>
      <c r="T590" s="33"/>
      <c r="U590" s="33"/>
      <c r="V590" s="33"/>
      <c r="W590" s="33"/>
    </row>
    <row r="591" spans="1:23" ht="15.75" customHeight="1" x14ac:dyDescent="0.25">
      <c r="A591" s="33"/>
      <c r="B591" s="33"/>
      <c r="C591" s="33"/>
      <c r="D591" s="33"/>
      <c r="E591" s="33"/>
      <c r="F591" s="33"/>
      <c r="G591" s="33"/>
      <c r="H591" s="33"/>
      <c r="I591" s="33"/>
      <c r="J591" s="33"/>
      <c r="K591" s="33"/>
      <c r="L591" s="33"/>
      <c r="M591" s="33"/>
      <c r="N591" s="33"/>
      <c r="O591" s="33"/>
      <c r="P591" s="33"/>
      <c r="Q591" s="33"/>
      <c r="R591" s="33"/>
      <c r="S591" s="33"/>
      <c r="T591" s="33"/>
      <c r="U591" s="33"/>
      <c r="V591" s="33"/>
      <c r="W591" s="33"/>
    </row>
    <row r="592" spans="1:23" ht="15.75" customHeight="1" x14ac:dyDescent="0.25">
      <c r="A592" s="33"/>
      <c r="B592" s="33"/>
      <c r="C592" s="33"/>
      <c r="D592" s="33"/>
      <c r="E592" s="33"/>
      <c r="F592" s="33"/>
      <c r="G592" s="33"/>
      <c r="H592" s="33"/>
      <c r="I592" s="33"/>
      <c r="J592" s="33"/>
      <c r="K592" s="33"/>
      <c r="L592" s="33"/>
      <c r="M592" s="33"/>
      <c r="N592" s="33"/>
      <c r="O592" s="33"/>
      <c r="P592" s="33"/>
      <c r="Q592" s="33"/>
      <c r="R592" s="33"/>
      <c r="S592" s="33"/>
      <c r="T592" s="33"/>
      <c r="U592" s="33"/>
      <c r="V592" s="33"/>
      <c r="W592" s="33"/>
    </row>
    <row r="593" spans="1:23" ht="15.75" customHeight="1" x14ac:dyDescent="0.25">
      <c r="A593" s="33"/>
      <c r="B593" s="33"/>
      <c r="C593" s="33"/>
      <c r="D593" s="33"/>
      <c r="E593" s="33"/>
      <c r="F593" s="33"/>
      <c r="G593" s="33"/>
      <c r="H593" s="33"/>
      <c r="I593" s="33"/>
      <c r="J593" s="33"/>
      <c r="K593" s="33"/>
      <c r="L593" s="33"/>
      <c r="M593" s="33"/>
      <c r="N593" s="33"/>
      <c r="O593" s="33"/>
      <c r="P593" s="33"/>
      <c r="Q593" s="33"/>
      <c r="R593" s="33"/>
      <c r="S593" s="33"/>
      <c r="T593" s="33"/>
      <c r="U593" s="33"/>
      <c r="V593" s="33"/>
      <c r="W593" s="33"/>
    </row>
    <row r="594" spans="1:23" ht="15.75" customHeight="1" x14ac:dyDescent="0.25">
      <c r="A594" s="33"/>
      <c r="B594" s="33"/>
      <c r="C594" s="33"/>
      <c r="D594" s="33"/>
      <c r="E594" s="33"/>
      <c r="F594" s="33"/>
      <c r="G594" s="33"/>
      <c r="H594" s="33"/>
      <c r="I594" s="33"/>
      <c r="J594" s="33"/>
      <c r="K594" s="33"/>
      <c r="L594" s="33"/>
      <c r="M594" s="33"/>
      <c r="N594" s="33"/>
      <c r="O594" s="33"/>
      <c r="P594" s="33"/>
      <c r="Q594" s="33"/>
      <c r="R594" s="33"/>
      <c r="S594" s="33"/>
      <c r="T594" s="33"/>
      <c r="U594" s="33"/>
      <c r="V594" s="33"/>
      <c r="W594" s="33"/>
    </row>
    <row r="595" spans="1:23" ht="15.75" customHeight="1" x14ac:dyDescent="0.25">
      <c r="A595" s="33"/>
      <c r="B595" s="33"/>
      <c r="C595" s="33"/>
      <c r="D595" s="33"/>
      <c r="E595" s="33"/>
      <c r="F595" s="33"/>
      <c r="G595" s="33"/>
      <c r="H595" s="33"/>
      <c r="I595" s="33"/>
      <c r="J595" s="33"/>
      <c r="K595" s="33"/>
      <c r="L595" s="33"/>
      <c r="M595" s="33"/>
      <c r="N595" s="33"/>
      <c r="O595" s="33"/>
      <c r="P595" s="33"/>
      <c r="Q595" s="33"/>
      <c r="R595" s="33"/>
      <c r="S595" s="33"/>
      <c r="T595" s="33"/>
      <c r="U595" s="33"/>
      <c r="V595" s="33"/>
      <c r="W595" s="33"/>
    </row>
    <row r="596" spans="1:23" ht="15.75" customHeight="1" x14ac:dyDescent="0.25">
      <c r="A596" s="33"/>
      <c r="B596" s="33"/>
      <c r="C596" s="33"/>
      <c r="D596" s="33"/>
      <c r="E596" s="33"/>
      <c r="F596" s="33"/>
      <c r="G596" s="33"/>
      <c r="H596" s="33"/>
      <c r="I596" s="33"/>
      <c r="J596" s="33"/>
      <c r="K596" s="33"/>
      <c r="L596" s="33"/>
      <c r="M596" s="33"/>
      <c r="N596" s="33"/>
      <c r="O596" s="33"/>
      <c r="P596" s="33"/>
      <c r="Q596" s="33"/>
      <c r="R596" s="33"/>
      <c r="S596" s="33"/>
      <c r="T596" s="33"/>
      <c r="U596" s="33"/>
      <c r="V596" s="33"/>
      <c r="W596" s="33"/>
    </row>
    <row r="597" spans="1:23" ht="15.75" customHeight="1" x14ac:dyDescent="0.25">
      <c r="A597" s="33"/>
      <c r="B597" s="33"/>
      <c r="C597" s="33"/>
      <c r="D597" s="33"/>
      <c r="E597" s="33"/>
      <c r="F597" s="33"/>
      <c r="G597" s="33"/>
      <c r="H597" s="33"/>
      <c r="I597" s="33"/>
      <c r="J597" s="33"/>
      <c r="K597" s="33"/>
      <c r="L597" s="33"/>
      <c r="M597" s="33"/>
      <c r="N597" s="33"/>
      <c r="O597" s="33"/>
      <c r="P597" s="33"/>
      <c r="Q597" s="33"/>
      <c r="R597" s="33"/>
      <c r="S597" s="33"/>
      <c r="T597" s="33"/>
      <c r="U597" s="33"/>
      <c r="V597" s="33"/>
      <c r="W597" s="33"/>
    </row>
    <row r="598" spans="1:23" ht="15.75" customHeight="1" x14ac:dyDescent="0.25">
      <c r="A598" s="33"/>
      <c r="B598" s="33"/>
      <c r="C598" s="33"/>
      <c r="D598" s="33"/>
      <c r="E598" s="33"/>
      <c r="F598" s="33"/>
      <c r="G598" s="33"/>
      <c r="H598" s="33"/>
      <c r="I598" s="33"/>
      <c r="J598" s="33"/>
      <c r="K598" s="33"/>
      <c r="L598" s="33"/>
      <c r="M598" s="33"/>
      <c r="N598" s="33"/>
      <c r="O598" s="33"/>
      <c r="P598" s="33"/>
      <c r="Q598" s="33"/>
      <c r="R598" s="33"/>
      <c r="S598" s="33"/>
      <c r="T598" s="33"/>
      <c r="U598" s="33"/>
      <c r="V598" s="33"/>
      <c r="W598" s="33"/>
    </row>
    <row r="599" spans="1:23" ht="15.75" customHeight="1" x14ac:dyDescent="0.25">
      <c r="A599" s="33"/>
      <c r="B599" s="33"/>
      <c r="C599" s="33"/>
      <c r="D599" s="33"/>
      <c r="E599" s="33"/>
      <c r="F599" s="33"/>
      <c r="G599" s="33"/>
      <c r="H599" s="33"/>
      <c r="I599" s="33"/>
      <c r="J599" s="33"/>
      <c r="K599" s="33"/>
      <c r="L599" s="33"/>
      <c r="M599" s="33"/>
      <c r="N599" s="33"/>
      <c r="O599" s="33"/>
      <c r="P599" s="33"/>
      <c r="Q599" s="33"/>
      <c r="R599" s="33"/>
      <c r="S599" s="33"/>
      <c r="T599" s="33"/>
      <c r="U599" s="33"/>
      <c r="V599" s="33"/>
      <c r="W599" s="33"/>
    </row>
    <row r="600" spans="1:23" ht="15.75" customHeight="1" x14ac:dyDescent="0.25">
      <c r="A600" s="33"/>
      <c r="B600" s="33"/>
      <c r="C600" s="33"/>
      <c r="D600" s="33"/>
      <c r="E600" s="33"/>
      <c r="F600" s="33"/>
      <c r="G600" s="33"/>
      <c r="H600" s="33"/>
      <c r="I600" s="33"/>
      <c r="J600" s="33"/>
      <c r="K600" s="33"/>
      <c r="L600" s="33"/>
      <c r="M600" s="33"/>
      <c r="N600" s="33"/>
      <c r="O600" s="33"/>
      <c r="P600" s="33"/>
      <c r="Q600" s="33"/>
      <c r="R600" s="33"/>
      <c r="S600" s="33"/>
      <c r="T600" s="33"/>
      <c r="U600" s="33"/>
      <c r="V600" s="33"/>
      <c r="W600" s="33"/>
    </row>
    <row r="601" spans="1:23" ht="15.75" customHeight="1" x14ac:dyDescent="0.25">
      <c r="A601" s="33"/>
      <c r="B601" s="33"/>
      <c r="C601" s="33"/>
      <c r="D601" s="33"/>
      <c r="E601" s="33"/>
      <c r="F601" s="33"/>
      <c r="G601" s="33"/>
      <c r="H601" s="33"/>
      <c r="I601" s="33"/>
      <c r="J601" s="33"/>
      <c r="K601" s="33"/>
      <c r="L601" s="33"/>
      <c r="M601" s="33"/>
      <c r="N601" s="33"/>
      <c r="O601" s="33"/>
      <c r="P601" s="33"/>
      <c r="Q601" s="33"/>
      <c r="R601" s="33"/>
      <c r="S601" s="33"/>
      <c r="T601" s="33"/>
      <c r="U601" s="33"/>
      <c r="V601" s="33"/>
      <c r="W601" s="33"/>
    </row>
    <row r="602" spans="1:23" ht="15.75" customHeight="1" x14ac:dyDescent="0.25">
      <c r="A602" s="33"/>
      <c r="B602" s="33"/>
      <c r="C602" s="33"/>
      <c r="D602" s="33"/>
      <c r="E602" s="33"/>
      <c r="F602" s="33"/>
      <c r="G602" s="33"/>
      <c r="H602" s="33"/>
      <c r="I602" s="33"/>
      <c r="J602" s="33"/>
      <c r="K602" s="33"/>
      <c r="L602" s="33"/>
      <c r="M602" s="33"/>
      <c r="N602" s="33"/>
      <c r="O602" s="33"/>
      <c r="P602" s="33"/>
      <c r="Q602" s="33"/>
      <c r="R602" s="33"/>
      <c r="S602" s="33"/>
      <c r="T602" s="33"/>
      <c r="U602" s="33"/>
      <c r="V602" s="33"/>
      <c r="W602" s="33"/>
    </row>
    <row r="603" spans="1:23" ht="15.75" customHeight="1" x14ac:dyDescent="0.25">
      <c r="A603" s="33"/>
      <c r="B603" s="33"/>
      <c r="C603" s="33"/>
      <c r="D603" s="33"/>
      <c r="E603" s="33"/>
      <c r="F603" s="33"/>
      <c r="G603" s="33"/>
      <c r="H603" s="33"/>
      <c r="I603" s="33"/>
      <c r="J603" s="33"/>
      <c r="K603" s="33"/>
      <c r="L603" s="33"/>
      <c r="M603" s="33"/>
      <c r="N603" s="33"/>
      <c r="O603" s="33"/>
      <c r="P603" s="33"/>
      <c r="Q603" s="33"/>
      <c r="R603" s="33"/>
      <c r="S603" s="33"/>
      <c r="T603" s="33"/>
      <c r="U603" s="33"/>
      <c r="V603" s="33"/>
      <c r="W603" s="33"/>
    </row>
    <row r="604" spans="1:23" ht="15.75" customHeight="1" x14ac:dyDescent="0.25">
      <c r="A604" s="33"/>
      <c r="B604" s="33"/>
      <c r="C604" s="33"/>
      <c r="D604" s="33"/>
      <c r="E604" s="33"/>
      <c r="F604" s="33"/>
      <c r="G604" s="33"/>
      <c r="H604" s="33"/>
      <c r="I604" s="33"/>
      <c r="J604" s="33"/>
      <c r="K604" s="33"/>
      <c r="L604" s="33"/>
      <c r="M604" s="33"/>
      <c r="N604" s="33"/>
      <c r="O604" s="33"/>
      <c r="P604" s="33"/>
      <c r="Q604" s="33"/>
      <c r="R604" s="33"/>
      <c r="S604" s="33"/>
      <c r="T604" s="33"/>
      <c r="U604" s="33"/>
      <c r="V604" s="33"/>
      <c r="W604" s="33"/>
    </row>
    <row r="605" spans="1:23" ht="15.75" customHeight="1" x14ac:dyDescent="0.25">
      <c r="A605" s="33"/>
      <c r="B605" s="33"/>
      <c r="C605" s="33"/>
      <c r="D605" s="33"/>
      <c r="E605" s="33"/>
      <c r="F605" s="33"/>
      <c r="G605" s="33"/>
      <c r="H605" s="33"/>
      <c r="I605" s="33"/>
      <c r="J605" s="33"/>
      <c r="K605" s="33"/>
      <c r="L605" s="33"/>
      <c r="M605" s="33"/>
      <c r="N605" s="33"/>
      <c r="O605" s="33"/>
      <c r="P605" s="33"/>
      <c r="Q605" s="33"/>
      <c r="R605" s="33"/>
      <c r="S605" s="33"/>
      <c r="T605" s="33"/>
      <c r="U605" s="33"/>
      <c r="V605" s="33"/>
      <c r="W605" s="33"/>
    </row>
    <row r="606" spans="1:23" ht="15.75" customHeight="1" x14ac:dyDescent="0.25">
      <c r="A606" s="33"/>
      <c r="B606" s="33"/>
      <c r="C606" s="33"/>
      <c r="D606" s="33"/>
      <c r="E606" s="33"/>
      <c r="F606" s="33"/>
      <c r="G606" s="33"/>
      <c r="H606" s="33"/>
      <c r="I606" s="33"/>
      <c r="J606" s="33"/>
      <c r="K606" s="33"/>
      <c r="L606" s="33"/>
      <c r="M606" s="33"/>
      <c r="N606" s="33"/>
      <c r="O606" s="33"/>
      <c r="P606" s="33"/>
      <c r="Q606" s="33"/>
      <c r="R606" s="33"/>
      <c r="S606" s="33"/>
      <c r="T606" s="33"/>
      <c r="U606" s="33"/>
      <c r="V606" s="33"/>
      <c r="W606" s="33"/>
    </row>
    <row r="607" spans="1:23" ht="15.75" customHeight="1" x14ac:dyDescent="0.25">
      <c r="A607" s="33"/>
      <c r="B607" s="33"/>
      <c r="C607" s="33"/>
      <c r="D607" s="33"/>
      <c r="E607" s="33"/>
      <c r="F607" s="33"/>
      <c r="G607" s="33"/>
      <c r="H607" s="33"/>
      <c r="I607" s="33"/>
      <c r="J607" s="33"/>
      <c r="K607" s="33"/>
      <c r="L607" s="33"/>
      <c r="M607" s="33"/>
      <c r="N607" s="33"/>
      <c r="O607" s="33"/>
      <c r="P607" s="33"/>
      <c r="Q607" s="33"/>
      <c r="R607" s="33"/>
      <c r="S607" s="33"/>
      <c r="T607" s="33"/>
      <c r="U607" s="33"/>
      <c r="V607" s="33"/>
      <c r="W607" s="33"/>
    </row>
    <row r="608" spans="1:23" ht="15.75" customHeight="1" x14ac:dyDescent="0.25">
      <c r="A608" s="33"/>
      <c r="B608" s="33"/>
      <c r="C608" s="33"/>
      <c r="D608" s="33"/>
      <c r="E608" s="33"/>
      <c r="F608" s="33"/>
      <c r="G608" s="33"/>
      <c r="H608" s="33"/>
      <c r="I608" s="33"/>
      <c r="J608" s="33"/>
      <c r="K608" s="33"/>
      <c r="L608" s="33"/>
      <c r="M608" s="33"/>
      <c r="N608" s="33"/>
      <c r="O608" s="33"/>
      <c r="P608" s="33"/>
      <c r="Q608" s="33"/>
      <c r="R608" s="33"/>
      <c r="S608" s="33"/>
      <c r="T608" s="33"/>
      <c r="U608" s="33"/>
      <c r="V608" s="33"/>
      <c r="W608" s="33"/>
    </row>
    <row r="609" spans="1:23" ht="15.75" customHeight="1" x14ac:dyDescent="0.25">
      <c r="A609" s="33"/>
      <c r="B609" s="33"/>
      <c r="C609" s="33"/>
      <c r="D609" s="33"/>
      <c r="E609" s="33"/>
      <c r="F609" s="33"/>
      <c r="G609" s="33"/>
      <c r="H609" s="33"/>
      <c r="I609" s="33"/>
      <c r="J609" s="33"/>
      <c r="K609" s="33"/>
      <c r="L609" s="33"/>
      <c r="M609" s="33"/>
      <c r="N609" s="33"/>
      <c r="O609" s="33"/>
      <c r="P609" s="33"/>
      <c r="Q609" s="33"/>
      <c r="R609" s="33"/>
      <c r="S609" s="33"/>
      <c r="T609" s="33"/>
      <c r="U609" s="33"/>
      <c r="V609" s="33"/>
      <c r="W609" s="33"/>
    </row>
    <row r="610" spans="1:23" ht="15.75" customHeight="1" x14ac:dyDescent="0.25">
      <c r="A610" s="33"/>
      <c r="B610" s="33"/>
      <c r="C610" s="33"/>
      <c r="D610" s="33"/>
      <c r="E610" s="33"/>
      <c r="F610" s="33"/>
      <c r="G610" s="33"/>
      <c r="H610" s="33"/>
      <c r="I610" s="33"/>
      <c r="J610" s="33"/>
      <c r="K610" s="33"/>
      <c r="L610" s="33"/>
      <c r="M610" s="33"/>
      <c r="N610" s="33"/>
      <c r="O610" s="33"/>
      <c r="P610" s="33"/>
      <c r="Q610" s="33"/>
      <c r="R610" s="33"/>
      <c r="S610" s="33"/>
      <c r="T610" s="33"/>
      <c r="U610" s="33"/>
      <c r="V610" s="33"/>
      <c r="W610" s="33"/>
    </row>
    <row r="611" spans="1:23" ht="15.75" customHeight="1" x14ac:dyDescent="0.25">
      <c r="A611" s="33"/>
      <c r="B611" s="33"/>
      <c r="C611" s="33"/>
      <c r="D611" s="33"/>
      <c r="E611" s="33"/>
      <c r="F611" s="33"/>
      <c r="G611" s="33"/>
      <c r="H611" s="33"/>
      <c r="I611" s="33"/>
      <c r="J611" s="33"/>
      <c r="K611" s="33"/>
      <c r="L611" s="33"/>
      <c r="M611" s="33"/>
      <c r="N611" s="33"/>
      <c r="O611" s="33"/>
      <c r="P611" s="33"/>
      <c r="Q611" s="33"/>
      <c r="R611" s="33"/>
      <c r="S611" s="33"/>
      <c r="T611" s="33"/>
      <c r="U611" s="33"/>
      <c r="V611" s="33"/>
      <c r="W611" s="33"/>
    </row>
    <row r="612" spans="1:23" ht="15.75" customHeight="1" x14ac:dyDescent="0.25">
      <c r="A612" s="33"/>
      <c r="B612" s="33"/>
      <c r="C612" s="33"/>
      <c r="D612" s="33"/>
      <c r="E612" s="33"/>
      <c r="F612" s="33"/>
      <c r="G612" s="33"/>
      <c r="H612" s="33"/>
      <c r="I612" s="33"/>
      <c r="J612" s="33"/>
      <c r="K612" s="33"/>
      <c r="L612" s="33"/>
      <c r="M612" s="33"/>
      <c r="N612" s="33"/>
      <c r="O612" s="33"/>
      <c r="P612" s="33"/>
      <c r="Q612" s="33"/>
      <c r="R612" s="33"/>
      <c r="S612" s="33"/>
      <c r="T612" s="33"/>
      <c r="U612" s="33"/>
      <c r="V612" s="33"/>
      <c r="W612" s="33"/>
    </row>
    <row r="613" spans="1:23" ht="15.75" customHeight="1" x14ac:dyDescent="0.25">
      <c r="A613" s="33"/>
      <c r="B613" s="33"/>
      <c r="C613" s="33"/>
      <c r="D613" s="33"/>
      <c r="E613" s="33"/>
      <c r="F613" s="33"/>
      <c r="G613" s="33"/>
      <c r="H613" s="33"/>
      <c r="I613" s="33"/>
      <c r="J613" s="33"/>
      <c r="K613" s="33"/>
      <c r="L613" s="33"/>
      <c r="M613" s="33"/>
      <c r="N613" s="33"/>
      <c r="O613" s="33"/>
      <c r="P613" s="33"/>
      <c r="Q613" s="33"/>
      <c r="R613" s="33"/>
      <c r="S613" s="33"/>
      <c r="T613" s="33"/>
      <c r="U613" s="33"/>
      <c r="V613" s="33"/>
      <c r="W613" s="33"/>
    </row>
    <row r="614" spans="1:23" ht="15.75" customHeight="1" x14ac:dyDescent="0.25">
      <c r="A614" s="33"/>
      <c r="B614" s="33"/>
      <c r="C614" s="33"/>
      <c r="D614" s="33"/>
      <c r="E614" s="33"/>
      <c r="F614" s="33"/>
      <c r="G614" s="33"/>
      <c r="H614" s="33"/>
      <c r="I614" s="33"/>
      <c r="J614" s="33"/>
      <c r="K614" s="33"/>
      <c r="L614" s="33"/>
      <c r="M614" s="33"/>
      <c r="N614" s="33"/>
      <c r="O614" s="33"/>
      <c r="P614" s="33"/>
      <c r="Q614" s="33"/>
      <c r="R614" s="33"/>
      <c r="S614" s="33"/>
      <c r="T614" s="33"/>
      <c r="U614" s="33"/>
      <c r="V614" s="33"/>
      <c r="W614" s="33"/>
    </row>
    <row r="615" spans="1:23" ht="15.75" customHeight="1" x14ac:dyDescent="0.25">
      <c r="A615" s="33"/>
      <c r="B615" s="33"/>
      <c r="C615" s="33"/>
      <c r="D615" s="33"/>
      <c r="E615" s="33"/>
      <c r="F615" s="33"/>
      <c r="G615" s="33"/>
      <c r="H615" s="33"/>
      <c r="I615" s="33"/>
      <c r="J615" s="33"/>
      <c r="K615" s="33"/>
      <c r="L615" s="33"/>
      <c r="M615" s="33"/>
      <c r="N615" s="33"/>
      <c r="O615" s="33"/>
      <c r="P615" s="33"/>
      <c r="Q615" s="33"/>
      <c r="R615" s="33"/>
      <c r="S615" s="33"/>
      <c r="T615" s="33"/>
      <c r="U615" s="33"/>
      <c r="V615" s="33"/>
      <c r="W615" s="33"/>
    </row>
    <row r="616" spans="1:23" ht="15.75" customHeight="1" x14ac:dyDescent="0.25">
      <c r="A616" s="33"/>
      <c r="B616" s="33"/>
      <c r="C616" s="33"/>
      <c r="D616" s="33"/>
      <c r="E616" s="33"/>
      <c r="F616" s="33"/>
      <c r="G616" s="33"/>
      <c r="H616" s="33"/>
      <c r="I616" s="33"/>
      <c r="J616" s="33"/>
      <c r="K616" s="33"/>
      <c r="L616" s="33"/>
      <c r="M616" s="33"/>
      <c r="N616" s="33"/>
      <c r="O616" s="33"/>
      <c r="P616" s="33"/>
      <c r="Q616" s="33"/>
      <c r="R616" s="33"/>
      <c r="S616" s="33"/>
      <c r="T616" s="33"/>
      <c r="U616" s="33"/>
      <c r="V616" s="33"/>
      <c r="W616" s="33"/>
    </row>
    <row r="617" spans="1:23" ht="15.75" customHeight="1" x14ac:dyDescent="0.25">
      <c r="A617" s="33"/>
      <c r="B617" s="33"/>
      <c r="C617" s="33"/>
      <c r="D617" s="33"/>
      <c r="E617" s="33"/>
      <c r="F617" s="33"/>
      <c r="G617" s="33"/>
      <c r="H617" s="33"/>
      <c r="I617" s="33"/>
      <c r="J617" s="33"/>
      <c r="K617" s="33"/>
      <c r="L617" s="33"/>
      <c r="M617" s="33"/>
      <c r="N617" s="33"/>
      <c r="O617" s="33"/>
      <c r="P617" s="33"/>
      <c r="Q617" s="33"/>
      <c r="R617" s="33"/>
      <c r="S617" s="33"/>
      <c r="T617" s="33"/>
      <c r="U617" s="33"/>
      <c r="V617" s="33"/>
      <c r="W617" s="33"/>
    </row>
    <row r="618" spans="1:23" ht="15.75" customHeight="1" x14ac:dyDescent="0.25">
      <c r="A618" s="33"/>
      <c r="B618" s="33"/>
      <c r="C618" s="33"/>
      <c r="D618" s="33"/>
      <c r="E618" s="33"/>
      <c r="F618" s="33"/>
      <c r="G618" s="33"/>
      <c r="H618" s="33"/>
      <c r="I618" s="33"/>
      <c r="J618" s="33"/>
      <c r="K618" s="33"/>
      <c r="L618" s="33"/>
      <c r="M618" s="33"/>
      <c r="N618" s="33"/>
      <c r="O618" s="33"/>
      <c r="P618" s="33"/>
      <c r="Q618" s="33"/>
      <c r="R618" s="33"/>
      <c r="S618" s="33"/>
      <c r="T618" s="33"/>
      <c r="U618" s="33"/>
      <c r="V618" s="33"/>
      <c r="W618" s="33"/>
    </row>
    <row r="619" spans="1:23" ht="15.75" customHeight="1" x14ac:dyDescent="0.25">
      <c r="A619" s="33"/>
      <c r="B619" s="33"/>
      <c r="C619" s="33"/>
      <c r="D619" s="33"/>
      <c r="E619" s="33"/>
      <c r="F619" s="33"/>
      <c r="G619" s="33"/>
      <c r="H619" s="33"/>
      <c r="I619" s="33"/>
      <c r="J619" s="33"/>
      <c r="K619" s="33"/>
      <c r="L619" s="33"/>
      <c r="M619" s="33"/>
      <c r="N619" s="33"/>
      <c r="O619" s="33"/>
      <c r="P619" s="33"/>
      <c r="Q619" s="33"/>
      <c r="R619" s="33"/>
      <c r="S619" s="33"/>
      <c r="T619" s="33"/>
      <c r="U619" s="33"/>
      <c r="V619" s="33"/>
      <c r="W619" s="33"/>
    </row>
    <row r="620" spans="1:23" ht="15.75" customHeight="1" x14ac:dyDescent="0.25">
      <c r="A620" s="33"/>
      <c r="B620" s="33"/>
      <c r="C620" s="33"/>
      <c r="D620" s="33"/>
      <c r="E620" s="33"/>
      <c r="F620" s="33"/>
      <c r="G620" s="33"/>
      <c r="H620" s="33"/>
      <c r="I620" s="33"/>
      <c r="J620" s="33"/>
      <c r="K620" s="33"/>
      <c r="L620" s="33"/>
      <c r="M620" s="33"/>
      <c r="N620" s="33"/>
      <c r="O620" s="33"/>
      <c r="P620" s="33"/>
      <c r="Q620" s="33"/>
      <c r="R620" s="33"/>
      <c r="S620" s="33"/>
      <c r="T620" s="33"/>
      <c r="U620" s="33"/>
      <c r="V620" s="33"/>
      <c r="W620" s="33"/>
    </row>
    <row r="621" spans="1:23" ht="15.75" customHeight="1" x14ac:dyDescent="0.25">
      <c r="A621" s="33"/>
      <c r="B621" s="33"/>
      <c r="C621" s="33"/>
      <c r="D621" s="33"/>
      <c r="E621" s="33"/>
      <c r="F621" s="33"/>
      <c r="G621" s="33"/>
      <c r="H621" s="33"/>
      <c r="I621" s="33"/>
      <c r="J621" s="33"/>
      <c r="K621" s="33"/>
      <c r="L621" s="33"/>
      <c r="M621" s="33"/>
      <c r="N621" s="33"/>
      <c r="O621" s="33"/>
      <c r="P621" s="33"/>
      <c r="Q621" s="33"/>
      <c r="R621" s="33"/>
      <c r="S621" s="33"/>
      <c r="T621" s="33"/>
      <c r="U621" s="33"/>
      <c r="V621" s="33"/>
      <c r="W621" s="33"/>
    </row>
    <row r="622" spans="1:23" ht="15.75" customHeight="1" x14ac:dyDescent="0.25">
      <c r="A622" s="33"/>
      <c r="B622" s="33"/>
      <c r="C622" s="33"/>
      <c r="D622" s="33"/>
      <c r="E622" s="33"/>
      <c r="F622" s="33"/>
      <c r="G622" s="33"/>
      <c r="H622" s="33"/>
      <c r="I622" s="33"/>
      <c r="J622" s="33"/>
      <c r="K622" s="33"/>
      <c r="L622" s="33"/>
      <c r="M622" s="33"/>
      <c r="N622" s="33"/>
      <c r="O622" s="33"/>
      <c r="P622" s="33"/>
      <c r="Q622" s="33"/>
      <c r="R622" s="33"/>
      <c r="S622" s="33"/>
      <c r="T622" s="33"/>
      <c r="U622" s="33"/>
      <c r="V622" s="33"/>
      <c r="W622" s="33"/>
    </row>
    <row r="623" spans="1:23" ht="15.75" customHeight="1" x14ac:dyDescent="0.25">
      <c r="A623" s="33"/>
      <c r="B623" s="33"/>
      <c r="C623" s="33"/>
      <c r="D623" s="33"/>
      <c r="E623" s="33"/>
      <c r="F623" s="33"/>
      <c r="G623" s="33"/>
      <c r="H623" s="33"/>
      <c r="I623" s="33"/>
      <c r="J623" s="33"/>
      <c r="K623" s="33"/>
      <c r="L623" s="33"/>
      <c r="M623" s="33"/>
      <c r="N623" s="33"/>
      <c r="O623" s="33"/>
      <c r="P623" s="33"/>
      <c r="Q623" s="33"/>
      <c r="R623" s="33"/>
      <c r="S623" s="33"/>
      <c r="T623" s="33"/>
      <c r="U623" s="33"/>
      <c r="V623" s="33"/>
      <c r="W623" s="33"/>
    </row>
    <row r="624" spans="1:23" ht="15.75" customHeight="1" x14ac:dyDescent="0.25">
      <c r="A624" s="33"/>
      <c r="B624" s="33"/>
      <c r="C624" s="33"/>
      <c r="D624" s="33"/>
      <c r="E624" s="33"/>
      <c r="F624" s="33"/>
      <c r="G624" s="33"/>
      <c r="H624" s="33"/>
      <c r="I624" s="33"/>
      <c r="J624" s="33"/>
      <c r="K624" s="33"/>
      <c r="L624" s="33"/>
      <c r="M624" s="33"/>
      <c r="N624" s="33"/>
      <c r="O624" s="33"/>
      <c r="P624" s="33"/>
      <c r="Q624" s="33"/>
      <c r="R624" s="33"/>
      <c r="S624" s="33"/>
      <c r="T624" s="33"/>
      <c r="U624" s="33"/>
      <c r="V624" s="33"/>
      <c r="W624" s="33"/>
    </row>
    <row r="625" spans="1:23" ht="15.75" customHeight="1" x14ac:dyDescent="0.25">
      <c r="A625" s="33"/>
      <c r="B625" s="33"/>
      <c r="C625" s="33"/>
      <c r="D625" s="33"/>
      <c r="E625" s="33"/>
      <c r="F625" s="33"/>
      <c r="G625" s="33"/>
      <c r="H625" s="33"/>
      <c r="I625" s="33"/>
      <c r="J625" s="33"/>
      <c r="K625" s="33"/>
      <c r="L625" s="33"/>
      <c r="M625" s="33"/>
      <c r="N625" s="33"/>
      <c r="O625" s="33"/>
      <c r="P625" s="33"/>
      <c r="Q625" s="33"/>
      <c r="R625" s="33"/>
      <c r="S625" s="33"/>
      <c r="T625" s="33"/>
      <c r="U625" s="33"/>
      <c r="V625" s="33"/>
      <c r="W625" s="33"/>
    </row>
    <row r="626" spans="1:23" ht="15.75" customHeight="1" x14ac:dyDescent="0.25">
      <c r="A626" s="33"/>
      <c r="B626" s="33"/>
      <c r="C626" s="33"/>
      <c r="D626" s="33"/>
      <c r="E626" s="33"/>
      <c r="F626" s="33"/>
      <c r="G626" s="33"/>
      <c r="H626" s="33"/>
      <c r="I626" s="33"/>
      <c r="J626" s="33"/>
      <c r="K626" s="33"/>
      <c r="L626" s="33"/>
      <c r="M626" s="33"/>
      <c r="N626" s="33"/>
      <c r="O626" s="33"/>
      <c r="P626" s="33"/>
      <c r="Q626" s="33"/>
      <c r="R626" s="33"/>
      <c r="S626" s="33"/>
      <c r="T626" s="33"/>
      <c r="U626" s="33"/>
      <c r="V626" s="33"/>
      <c r="W626" s="33"/>
    </row>
    <row r="627" spans="1:23" ht="15.75" customHeight="1" x14ac:dyDescent="0.25">
      <c r="A627" s="33"/>
      <c r="B627" s="33"/>
      <c r="C627" s="33"/>
      <c r="D627" s="33"/>
      <c r="E627" s="33"/>
      <c r="F627" s="33"/>
      <c r="G627" s="33"/>
      <c r="H627" s="33"/>
      <c r="I627" s="33"/>
      <c r="J627" s="33"/>
      <c r="K627" s="33"/>
      <c r="L627" s="33"/>
      <c r="M627" s="33"/>
      <c r="N627" s="33"/>
      <c r="O627" s="33"/>
      <c r="P627" s="33"/>
      <c r="Q627" s="33"/>
      <c r="R627" s="33"/>
      <c r="S627" s="33"/>
      <c r="T627" s="33"/>
      <c r="U627" s="33"/>
      <c r="V627" s="33"/>
      <c r="W627" s="33"/>
    </row>
    <row r="628" spans="1:23" ht="15.75" customHeight="1" x14ac:dyDescent="0.25">
      <c r="A628" s="33"/>
      <c r="B628" s="33"/>
      <c r="C628" s="33"/>
      <c r="D628" s="33"/>
      <c r="E628" s="33"/>
      <c r="F628" s="33"/>
      <c r="G628" s="33"/>
      <c r="H628" s="33"/>
      <c r="I628" s="33"/>
      <c r="J628" s="33"/>
      <c r="K628" s="33"/>
      <c r="L628" s="33"/>
      <c r="M628" s="33"/>
      <c r="N628" s="33"/>
      <c r="O628" s="33"/>
      <c r="P628" s="33"/>
      <c r="Q628" s="33"/>
      <c r="R628" s="33"/>
      <c r="S628" s="33"/>
      <c r="T628" s="33"/>
      <c r="U628" s="33"/>
      <c r="V628" s="33"/>
      <c r="W628" s="33"/>
    </row>
    <row r="629" spans="1:23" ht="15.75" customHeight="1" x14ac:dyDescent="0.25">
      <c r="A629" s="33"/>
      <c r="B629" s="33"/>
      <c r="C629" s="33"/>
      <c r="D629" s="33"/>
      <c r="E629" s="33"/>
      <c r="F629" s="33"/>
      <c r="G629" s="33"/>
      <c r="H629" s="33"/>
      <c r="I629" s="33"/>
      <c r="J629" s="33"/>
      <c r="K629" s="33"/>
      <c r="L629" s="33"/>
      <c r="M629" s="33"/>
      <c r="N629" s="33"/>
      <c r="O629" s="33"/>
      <c r="P629" s="33"/>
      <c r="Q629" s="33"/>
      <c r="R629" s="33"/>
      <c r="S629" s="33"/>
      <c r="T629" s="33"/>
      <c r="U629" s="33"/>
      <c r="V629" s="33"/>
      <c r="W629" s="33"/>
    </row>
    <row r="630" spans="1:23" ht="15.75" customHeight="1" x14ac:dyDescent="0.25">
      <c r="A630" s="33"/>
      <c r="B630" s="33"/>
      <c r="C630" s="33"/>
      <c r="D630" s="33"/>
      <c r="E630" s="33"/>
      <c r="F630" s="33"/>
      <c r="G630" s="33"/>
      <c r="H630" s="33"/>
      <c r="I630" s="33"/>
      <c r="J630" s="33"/>
      <c r="K630" s="33"/>
      <c r="L630" s="33"/>
      <c r="M630" s="33"/>
      <c r="N630" s="33"/>
      <c r="O630" s="33"/>
      <c r="P630" s="33"/>
      <c r="Q630" s="33"/>
      <c r="R630" s="33"/>
      <c r="S630" s="33"/>
      <c r="T630" s="33"/>
      <c r="U630" s="33"/>
      <c r="V630" s="33"/>
      <c r="W630" s="33"/>
    </row>
    <row r="631" spans="1:23" ht="15.75" customHeight="1" x14ac:dyDescent="0.25">
      <c r="A631" s="33"/>
      <c r="B631" s="33"/>
      <c r="C631" s="33"/>
      <c r="D631" s="33"/>
      <c r="E631" s="33"/>
      <c r="F631" s="33"/>
      <c r="G631" s="33"/>
      <c r="H631" s="33"/>
      <c r="I631" s="33"/>
      <c r="J631" s="33"/>
      <c r="K631" s="33"/>
      <c r="L631" s="33"/>
      <c r="M631" s="33"/>
      <c r="N631" s="33"/>
      <c r="O631" s="33"/>
      <c r="P631" s="33"/>
      <c r="Q631" s="33"/>
      <c r="R631" s="33"/>
      <c r="S631" s="33"/>
      <c r="T631" s="33"/>
      <c r="U631" s="33"/>
      <c r="V631" s="33"/>
      <c r="W631" s="33"/>
    </row>
    <row r="632" spans="1:23" ht="15.75" customHeight="1" x14ac:dyDescent="0.25">
      <c r="A632" s="33"/>
      <c r="B632" s="33"/>
      <c r="C632" s="33"/>
      <c r="D632" s="33"/>
      <c r="E632" s="33"/>
      <c r="F632" s="33"/>
      <c r="G632" s="33"/>
      <c r="H632" s="33"/>
      <c r="I632" s="33"/>
      <c r="J632" s="33"/>
      <c r="K632" s="33"/>
      <c r="L632" s="33"/>
      <c r="M632" s="33"/>
      <c r="N632" s="33"/>
      <c r="O632" s="33"/>
      <c r="P632" s="33"/>
      <c r="Q632" s="33"/>
      <c r="R632" s="33"/>
      <c r="S632" s="33"/>
      <c r="T632" s="33"/>
      <c r="U632" s="33"/>
      <c r="V632" s="33"/>
      <c r="W632" s="33"/>
    </row>
    <row r="633" spans="1:23" ht="15.75" customHeight="1" x14ac:dyDescent="0.25">
      <c r="A633" s="33"/>
      <c r="B633" s="33"/>
      <c r="C633" s="33"/>
      <c r="D633" s="33"/>
      <c r="E633" s="33"/>
      <c r="F633" s="33"/>
      <c r="G633" s="33"/>
      <c r="H633" s="33"/>
      <c r="I633" s="33"/>
      <c r="J633" s="33"/>
      <c r="K633" s="33"/>
      <c r="L633" s="33"/>
      <c r="M633" s="33"/>
      <c r="N633" s="33"/>
      <c r="O633" s="33"/>
      <c r="P633" s="33"/>
      <c r="Q633" s="33"/>
      <c r="R633" s="33"/>
      <c r="S633" s="33"/>
      <c r="T633" s="33"/>
      <c r="U633" s="33"/>
      <c r="V633" s="33"/>
      <c r="W633" s="33"/>
    </row>
    <row r="634" spans="1:23" ht="15.75" customHeight="1" x14ac:dyDescent="0.25">
      <c r="A634" s="33"/>
      <c r="B634" s="33"/>
      <c r="C634" s="33"/>
      <c r="D634" s="33"/>
      <c r="E634" s="33"/>
      <c r="F634" s="33"/>
      <c r="G634" s="33"/>
      <c r="H634" s="33"/>
      <c r="I634" s="33"/>
      <c r="J634" s="33"/>
      <c r="K634" s="33"/>
      <c r="L634" s="33"/>
      <c r="M634" s="33"/>
      <c r="N634" s="33"/>
      <c r="O634" s="33"/>
      <c r="P634" s="33"/>
      <c r="Q634" s="33"/>
      <c r="R634" s="33"/>
      <c r="S634" s="33"/>
      <c r="T634" s="33"/>
      <c r="U634" s="33"/>
      <c r="V634" s="33"/>
      <c r="W634" s="33"/>
    </row>
    <row r="635" spans="1:23" ht="15.75" customHeight="1" x14ac:dyDescent="0.25">
      <c r="A635" s="33"/>
      <c r="B635" s="33"/>
      <c r="C635" s="33"/>
      <c r="D635" s="33"/>
      <c r="E635" s="33"/>
      <c r="F635" s="33"/>
      <c r="G635" s="33"/>
      <c r="H635" s="33"/>
      <c r="I635" s="33"/>
      <c r="J635" s="33"/>
      <c r="K635" s="33"/>
      <c r="L635" s="33"/>
      <c r="M635" s="33"/>
      <c r="N635" s="33"/>
      <c r="O635" s="33"/>
      <c r="P635" s="33"/>
      <c r="Q635" s="33"/>
      <c r="R635" s="33"/>
      <c r="S635" s="33"/>
      <c r="T635" s="33"/>
      <c r="U635" s="33"/>
      <c r="V635" s="33"/>
      <c r="W635" s="33"/>
    </row>
    <row r="636" spans="1:23" ht="15.75" customHeight="1" x14ac:dyDescent="0.25">
      <c r="A636" s="33"/>
      <c r="B636" s="33"/>
      <c r="C636" s="33"/>
      <c r="D636" s="33"/>
      <c r="E636" s="33"/>
      <c r="F636" s="33"/>
      <c r="G636" s="33"/>
      <c r="H636" s="33"/>
      <c r="I636" s="33"/>
      <c r="J636" s="33"/>
      <c r="K636" s="33"/>
      <c r="L636" s="33"/>
      <c r="M636" s="33"/>
      <c r="N636" s="33"/>
      <c r="O636" s="33"/>
      <c r="P636" s="33"/>
      <c r="Q636" s="33"/>
      <c r="R636" s="33"/>
      <c r="S636" s="33"/>
      <c r="T636" s="33"/>
      <c r="U636" s="33"/>
      <c r="V636" s="33"/>
      <c r="W636" s="33"/>
    </row>
    <row r="637" spans="1:23" ht="15.75" customHeight="1" x14ac:dyDescent="0.25">
      <c r="A637" s="33"/>
      <c r="B637" s="33"/>
      <c r="C637" s="33"/>
      <c r="D637" s="33"/>
      <c r="E637" s="33"/>
      <c r="F637" s="33"/>
      <c r="G637" s="33"/>
      <c r="H637" s="33"/>
      <c r="I637" s="33"/>
      <c r="J637" s="33"/>
      <c r="K637" s="33"/>
      <c r="L637" s="33"/>
      <c r="M637" s="33"/>
      <c r="N637" s="33"/>
      <c r="O637" s="33"/>
      <c r="P637" s="33"/>
      <c r="Q637" s="33"/>
      <c r="R637" s="33"/>
      <c r="S637" s="33"/>
      <c r="T637" s="33"/>
      <c r="U637" s="33"/>
      <c r="V637" s="33"/>
      <c r="W637" s="33"/>
    </row>
    <row r="638" spans="1:23" ht="15.75" customHeight="1" x14ac:dyDescent="0.25">
      <c r="A638" s="33"/>
      <c r="B638" s="33"/>
      <c r="C638" s="33"/>
      <c r="D638" s="33"/>
      <c r="E638" s="33"/>
      <c r="F638" s="33"/>
      <c r="G638" s="33"/>
      <c r="H638" s="33"/>
      <c r="I638" s="33"/>
      <c r="J638" s="33"/>
      <c r="K638" s="33"/>
      <c r="L638" s="33"/>
      <c r="M638" s="33"/>
      <c r="N638" s="33"/>
      <c r="O638" s="33"/>
      <c r="P638" s="33"/>
      <c r="Q638" s="33"/>
      <c r="R638" s="33"/>
      <c r="S638" s="33"/>
      <c r="T638" s="33"/>
      <c r="U638" s="33"/>
      <c r="V638" s="33"/>
      <c r="W638" s="33"/>
    </row>
    <row r="639" spans="1:23" ht="15.75" customHeight="1" x14ac:dyDescent="0.25">
      <c r="A639" s="33"/>
      <c r="B639" s="33"/>
      <c r="C639" s="33"/>
      <c r="D639" s="33"/>
      <c r="E639" s="33"/>
      <c r="F639" s="33"/>
      <c r="G639" s="33"/>
      <c r="H639" s="33"/>
      <c r="I639" s="33"/>
      <c r="J639" s="33"/>
      <c r="K639" s="33"/>
      <c r="L639" s="33"/>
      <c r="M639" s="33"/>
      <c r="N639" s="33"/>
      <c r="O639" s="33"/>
      <c r="P639" s="33"/>
      <c r="Q639" s="33"/>
      <c r="R639" s="33"/>
      <c r="S639" s="33"/>
      <c r="T639" s="33"/>
      <c r="U639" s="33"/>
      <c r="V639" s="33"/>
      <c r="W639" s="33"/>
    </row>
    <row r="640" spans="1:23" ht="15.75" customHeight="1" x14ac:dyDescent="0.25">
      <c r="A640" s="33"/>
      <c r="B640" s="33"/>
      <c r="C640" s="33"/>
      <c r="D640" s="33"/>
      <c r="E640" s="33"/>
      <c r="F640" s="33"/>
      <c r="G640" s="33"/>
      <c r="H640" s="33"/>
      <c r="I640" s="33"/>
      <c r="J640" s="33"/>
      <c r="K640" s="33"/>
      <c r="L640" s="33"/>
      <c r="M640" s="33"/>
      <c r="N640" s="33"/>
      <c r="O640" s="33"/>
      <c r="P640" s="33"/>
      <c r="Q640" s="33"/>
      <c r="R640" s="33"/>
      <c r="S640" s="33"/>
      <c r="T640" s="33"/>
      <c r="U640" s="33"/>
      <c r="V640" s="33"/>
      <c r="W640" s="33"/>
    </row>
    <row r="641" spans="1:23" ht="15.75" customHeight="1" x14ac:dyDescent="0.25">
      <c r="A641" s="33"/>
      <c r="B641" s="33"/>
      <c r="C641" s="33"/>
      <c r="D641" s="33"/>
      <c r="E641" s="33"/>
      <c r="F641" s="33"/>
      <c r="G641" s="33"/>
      <c r="H641" s="33"/>
      <c r="I641" s="33"/>
      <c r="J641" s="33"/>
      <c r="K641" s="33"/>
      <c r="L641" s="33"/>
      <c r="M641" s="33"/>
      <c r="N641" s="33"/>
      <c r="O641" s="33"/>
      <c r="P641" s="33"/>
      <c r="Q641" s="33"/>
      <c r="R641" s="33"/>
      <c r="S641" s="33"/>
      <c r="T641" s="33"/>
      <c r="U641" s="33"/>
      <c r="V641" s="33"/>
      <c r="W641" s="33"/>
    </row>
    <row r="642" spans="1:23" ht="15.75" customHeight="1" x14ac:dyDescent="0.25">
      <c r="A642" s="33"/>
      <c r="B642" s="33"/>
      <c r="C642" s="33"/>
      <c r="D642" s="33"/>
      <c r="E642" s="33"/>
      <c r="F642" s="33"/>
      <c r="G642" s="33"/>
      <c r="H642" s="33"/>
      <c r="I642" s="33"/>
      <c r="J642" s="33"/>
      <c r="K642" s="33"/>
      <c r="L642" s="33"/>
      <c r="M642" s="33"/>
      <c r="N642" s="33"/>
      <c r="O642" s="33"/>
      <c r="P642" s="33"/>
      <c r="Q642" s="33"/>
      <c r="R642" s="33"/>
      <c r="S642" s="33"/>
      <c r="T642" s="33"/>
      <c r="U642" s="33"/>
      <c r="V642" s="33"/>
      <c r="W642" s="33"/>
    </row>
    <row r="643" spans="1:23" ht="15.75" customHeight="1" x14ac:dyDescent="0.25">
      <c r="A643" s="33"/>
      <c r="B643" s="33"/>
      <c r="C643" s="33"/>
      <c r="D643" s="33"/>
      <c r="E643" s="33"/>
      <c r="F643" s="33"/>
      <c r="G643" s="33"/>
      <c r="H643" s="33"/>
      <c r="I643" s="33"/>
      <c r="J643" s="33"/>
      <c r="K643" s="33"/>
      <c r="L643" s="33"/>
      <c r="M643" s="33"/>
      <c r="N643" s="33"/>
      <c r="O643" s="33"/>
      <c r="P643" s="33"/>
      <c r="Q643" s="33"/>
      <c r="R643" s="33"/>
      <c r="S643" s="33"/>
      <c r="T643" s="33"/>
      <c r="U643" s="33"/>
      <c r="V643" s="33"/>
      <c r="W643" s="33"/>
    </row>
    <row r="644" spans="1:23" ht="15.75" customHeight="1" x14ac:dyDescent="0.25">
      <c r="A644" s="33"/>
      <c r="B644" s="33"/>
      <c r="C644" s="33"/>
      <c r="D644" s="33"/>
      <c r="E644" s="33"/>
      <c r="F644" s="33"/>
      <c r="G644" s="33"/>
      <c r="H644" s="33"/>
      <c r="I644" s="33"/>
      <c r="J644" s="33"/>
      <c r="K644" s="33"/>
      <c r="L644" s="33"/>
      <c r="M644" s="33"/>
      <c r="N644" s="33"/>
      <c r="O644" s="33"/>
      <c r="P644" s="33"/>
      <c r="Q644" s="33"/>
      <c r="R644" s="33"/>
      <c r="S644" s="33"/>
      <c r="T644" s="33"/>
      <c r="U644" s="33"/>
      <c r="V644" s="33"/>
      <c r="W644" s="33"/>
    </row>
    <row r="645" spans="1:23" ht="15.75" customHeight="1" x14ac:dyDescent="0.25">
      <c r="A645" s="33"/>
      <c r="B645" s="33"/>
      <c r="C645" s="33"/>
      <c r="D645" s="33"/>
      <c r="E645" s="33"/>
      <c r="F645" s="33"/>
      <c r="G645" s="33"/>
      <c r="H645" s="33"/>
      <c r="I645" s="33"/>
      <c r="J645" s="33"/>
      <c r="K645" s="33"/>
      <c r="L645" s="33"/>
      <c r="M645" s="33"/>
      <c r="N645" s="33"/>
      <c r="O645" s="33"/>
      <c r="P645" s="33"/>
      <c r="Q645" s="33"/>
      <c r="R645" s="33"/>
      <c r="S645" s="33"/>
      <c r="T645" s="33"/>
      <c r="U645" s="33"/>
      <c r="V645" s="33"/>
      <c r="W645" s="33"/>
    </row>
    <row r="646" spans="1:23" ht="15.75" customHeight="1" x14ac:dyDescent="0.25">
      <c r="A646" s="33"/>
      <c r="B646" s="33"/>
      <c r="C646" s="33"/>
      <c r="D646" s="33"/>
      <c r="E646" s="33"/>
      <c r="F646" s="33"/>
      <c r="G646" s="33"/>
      <c r="H646" s="33"/>
      <c r="I646" s="33"/>
      <c r="J646" s="33"/>
      <c r="K646" s="33"/>
      <c r="L646" s="33"/>
      <c r="M646" s="33"/>
      <c r="N646" s="33"/>
      <c r="O646" s="33"/>
      <c r="P646" s="33"/>
      <c r="Q646" s="33"/>
      <c r="R646" s="33"/>
      <c r="S646" s="33"/>
      <c r="T646" s="33"/>
      <c r="U646" s="33"/>
      <c r="V646" s="33"/>
      <c r="W646" s="33"/>
    </row>
    <row r="647" spans="1:23" ht="15.75" customHeight="1" x14ac:dyDescent="0.25">
      <c r="A647" s="33"/>
      <c r="B647" s="33"/>
      <c r="C647" s="33"/>
      <c r="D647" s="33"/>
      <c r="E647" s="33"/>
      <c r="F647" s="33"/>
      <c r="G647" s="33"/>
      <c r="H647" s="33"/>
      <c r="I647" s="33"/>
      <c r="J647" s="33"/>
      <c r="K647" s="33"/>
      <c r="L647" s="33"/>
      <c r="M647" s="33"/>
      <c r="N647" s="33"/>
      <c r="O647" s="33"/>
      <c r="P647" s="33"/>
      <c r="Q647" s="33"/>
      <c r="R647" s="33"/>
      <c r="S647" s="33"/>
      <c r="T647" s="33"/>
      <c r="U647" s="33"/>
      <c r="V647" s="33"/>
      <c r="W647" s="33"/>
    </row>
    <row r="648" spans="1:23" ht="15.75" customHeight="1" x14ac:dyDescent="0.25">
      <c r="A648" s="33"/>
      <c r="B648" s="33"/>
      <c r="C648" s="33"/>
      <c r="D648" s="33"/>
      <c r="E648" s="33"/>
      <c r="F648" s="33"/>
      <c r="G648" s="33"/>
      <c r="H648" s="33"/>
      <c r="I648" s="33"/>
      <c r="J648" s="33"/>
      <c r="K648" s="33"/>
      <c r="L648" s="33"/>
      <c r="M648" s="33"/>
      <c r="N648" s="33"/>
      <c r="O648" s="33"/>
      <c r="P648" s="33"/>
      <c r="Q648" s="33"/>
      <c r="R648" s="33"/>
      <c r="S648" s="33"/>
      <c r="T648" s="33"/>
      <c r="U648" s="33"/>
      <c r="V648" s="33"/>
      <c r="W648" s="33"/>
    </row>
    <row r="649" spans="1:23" ht="15.75" customHeight="1" x14ac:dyDescent="0.25">
      <c r="A649" s="33"/>
      <c r="B649" s="33"/>
      <c r="C649" s="33"/>
      <c r="D649" s="33"/>
      <c r="E649" s="33"/>
      <c r="F649" s="33"/>
      <c r="G649" s="33"/>
      <c r="H649" s="33"/>
      <c r="I649" s="33"/>
      <c r="J649" s="33"/>
      <c r="K649" s="33"/>
      <c r="L649" s="33"/>
      <c r="M649" s="33"/>
      <c r="N649" s="33"/>
      <c r="O649" s="33"/>
      <c r="P649" s="33"/>
      <c r="Q649" s="33"/>
      <c r="R649" s="33"/>
      <c r="S649" s="33"/>
      <c r="T649" s="33"/>
      <c r="U649" s="33"/>
      <c r="V649" s="33"/>
      <c r="W649" s="33"/>
    </row>
    <row r="650" spans="1:23" ht="15.75" customHeight="1" x14ac:dyDescent="0.25">
      <c r="A650" s="33"/>
      <c r="B650" s="33"/>
      <c r="C650" s="33"/>
      <c r="D650" s="33"/>
      <c r="E650" s="33"/>
      <c r="F650" s="33"/>
      <c r="G650" s="33"/>
      <c r="H650" s="33"/>
      <c r="I650" s="33"/>
      <c r="J650" s="33"/>
      <c r="K650" s="33"/>
      <c r="L650" s="33"/>
      <c r="M650" s="33"/>
      <c r="N650" s="33"/>
      <c r="O650" s="33"/>
      <c r="P650" s="33"/>
      <c r="Q650" s="33"/>
      <c r="R650" s="33"/>
      <c r="S650" s="33"/>
      <c r="T650" s="33"/>
      <c r="U650" s="33"/>
      <c r="V650" s="33"/>
      <c r="W650" s="33"/>
    </row>
    <row r="651" spans="1:23" ht="15.75" customHeight="1" x14ac:dyDescent="0.25">
      <c r="A651" s="33"/>
      <c r="B651" s="33"/>
      <c r="C651" s="33"/>
      <c r="D651" s="33"/>
      <c r="E651" s="33"/>
      <c r="F651" s="33"/>
      <c r="G651" s="33"/>
      <c r="H651" s="33"/>
      <c r="I651" s="33"/>
      <c r="J651" s="33"/>
      <c r="K651" s="33"/>
      <c r="L651" s="33"/>
      <c r="M651" s="33"/>
      <c r="N651" s="33"/>
      <c r="O651" s="33"/>
      <c r="P651" s="33"/>
      <c r="Q651" s="33"/>
      <c r="R651" s="33"/>
      <c r="S651" s="33"/>
      <c r="T651" s="33"/>
      <c r="U651" s="33"/>
      <c r="V651" s="33"/>
      <c r="W651" s="33"/>
    </row>
    <row r="652" spans="1:23" ht="15.75" customHeight="1" x14ac:dyDescent="0.25">
      <c r="A652" s="33"/>
      <c r="B652" s="33"/>
      <c r="C652" s="33"/>
      <c r="D652" s="33"/>
      <c r="E652" s="33"/>
      <c r="F652" s="33"/>
      <c r="G652" s="33"/>
      <c r="H652" s="33"/>
      <c r="I652" s="33"/>
      <c r="J652" s="33"/>
      <c r="K652" s="33"/>
      <c r="L652" s="33"/>
      <c r="M652" s="33"/>
      <c r="N652" s="33"/>
      <c r="O652" s="33"/>
      <c r="P652" s="33"/>
      <c r="Q652" s="33"/>
      <c r="R652" s="33"/>
      <c r="S652" s="33"/>
      <c r="T652" s="33"/>
      <c r="U652" s="33"/>
      <c r="V652" s="33"/>
      <c r="W652" s="33"/>
    </row>
    <row r="653" spans="1:23" ht="15.75" customHeight="1" x14ac:dyDescent="0.25">
      <c r="A653" s="33"/>
      <c r="B653" s="33"/>
      <c r="C653" s="33"/>
      <c r="D653" s="33"/>
      <c r="E653" s="33"/>
      <c r="F653" s="33"/>
      <c r="G653" s="33"/>
      <c r="H653" s="33"/>
      <c r="I653" s="33"/>
      <c r="J653" s="33"/>
      <c r="K653" s="33"/>
      <c r="L653" s="33"/>
      <c r="M653" s="33"/>
      <c r="N653" s="33"/>
      <c r="O653" s="33"/>
      <c r="P653" s="33"/>
      <c r="Q653" s="33"/>
      <c r="R653" s="33"/>
      <c r="S653" s="33"/>
      <c r="T653" s="33"/>
      <c r="U653" s="33"/>
      <c r="V653" s="33"/>
      <c r="W653" s="33"/>
    </row>
    <row r="654" spans="1:23" ht="15.75" customHeight="1" x14ac:dyDescent="0.25">
      <c r="A654" s="33"/>
      <c r="B654" s="33"/>
      <c r="C654" s="33"/>
      <c r="D654" s="33"/>
      <c r="E654" s="33"/>
      <c r="F654" s="33"/>
      <c r="G654" s="33"/>
      <c r="H654" s="33"/>
      <c r="I654" s="33"/>
      <c r="J654" s="33"/>
      <c r="K654" s="33"/>
      <c r="L654" s="33"/>
      <c r="M654" s="33"/>
      <c r="N654" s="33"/>
      <c r="O654" s="33"/>
      <c r="P654" s="33"/>
      <c r="Q654" s="33"/>
      <c r="R654" s="33"/>
      <c r="S654" s="33"/>
      <c r="T654" s="33"/>
      <c r="U654" s="33"/>
      <c r="V654" s="33"/>
      <c r="W654" s="33"/>
    </row>
    <row r="655" spans="1:23" ht="15.75" customHeight="1" x14ac:dyDescent="0.25">
      <c r="A655" s="33"/>
      <c r="B655" s="33"/>
      <c r="C655" s="33"/>
      <c r="D655" s="33"/>
      <c r="E655" s="33"/>
      <c r="F655" s="33"/>
      <c r="G655" s="33"/>
      <c r="H655" s="33"/>
      <c r="I655" s="33"/>
      <c r="J655" s="33"/>
      <c r="K655" s="33"/>
      <c r="L655" s="33"/>
      <c r="M655" s="33"/>
      <c r="N655" s="33"/>
      <c r="O655" s="33"/>
      <c r="P655" s="33"/>
      <c r="Q655" s="33"/>
      <c r="R655" s="33"/>
      <c r="S655" s="33"/>
      <c r="T655" s="33"/>
      <c r="U655" s="33"/>
      <c r="V655" s="33"/>
      <c r="W655" s="33"/>
    </row>
    <row r="656" spans="1:23" ht="15.75" customHeight="1" x14ac:dyDescent="0.25">
      <c r="A656" s="33"/>
      <c r="B656" s="33"/>
      <c r="C656" s="33"/>
      <c r="D656" s="33"/>
      <c r="E656" s="33"/>
      <c r="F656" s="33"/>
      <c r="G656" s="33"/>
      <c r="H656" s="33"/>
      <c r="I656" s="33"/>
      <c r="J656" s="33"/>
      <c r="K656" s="33"/>
      <c r="L656" s="33"/>
      <c r="M656" s="33"/>
      <c r="N656" s="33"/>
      <c r="O656" s="33"/>
      <c r="P656" s="33"/>
      <c r="Q656" s="33"/>
      <c r="R656" s="33"/>
      <c r="S656" s="33"/>
      <c r="T656" s="33"/>
      <c r="U656" s="33"/>
      <c r="V656" s="33"/>
      <c r="W656" s="33"/>
    </row>
    <row r="657" spans="1:23" ht="15.75" customHeight="1" x14ac:dyDescent="0.25">
      <c r="A657" s="33"/>
      <c r="B657" s="33"/>
      <c r="C657" s="33"/>
      <c r="D657" s="33"/>
      <c r="E657" s="33"/>
      <c r="F657" s="33"/>
      <c r="G657" s="33"/>
      <c r="H657" s="33"/>
      <c r="I657" s="33"/>
      <c r="J657" s="33"/>
      <c r="K657" s="33"/>
      <c r="L657" s="33"/>
      <c r="M657" s="33"/>
      <c r="N657" s="33"/>
      <c r="O657" s="33"/>
      <c r="P657" s="33"/>
      <c r="Q657" s="33"/>
      <c r="R657" s="33"/>
      <c r="S657" s="33"/>
      <c r="T657" s="33"/>
      <c r="U657" s="33"/>
      <c r="V657" s="33"/>
      <c r="W657" s="33"/>
    </row>
    <row r="658" spans="1:23" ht="15.75" customHeight="1" x14ac:dyDescent="0.25">
      <c r="A658" s="33"/>
      <c r="B658" s="33"/>
      <c r="C658" s="33"/>
      <c r="D658" s="33"/>
      <c r="E658" s="33"/>
      <c r="F658" s="33"/>
      <c r="G658" s="33"/>
      <c r="H658" s="33"/>
      <c r="I658" s="33"/>
      <c r="J658" s="33"/>
      <c r="K658" s="33"/>
      <c r="L658" s="33"/>
      <c r="M658" s="33"/>
      <c r="N658" s="33"/>
      <c r="O658" s="33"/>
      <c r="P658" s="33"/>
      <c r="Q658" s="33"/>
      <c r="R658" s="33"/>
      <c r="S658" s="33"/>
      <c r="T658" s="33"/>
      <c r="U658" s="33"/>
      <c r="V658" s="33"/>
      <c r="W658" s="33"/>
    </row>
    <row r="659" spans="1:23" ht="15.75" customHeight="1" x14ac:dyDescent="0.25">
      <c r="A659" s="33"/>
      <c r="B659" s="33"/>
      <c r="C659" s="33"/>
      <c r="D659" s="33"/>
      <c r="E659" s="33"/>
      <c r="F659" s="33"/>
      <c r="G659" s="33"/>
      <c r="H659" s="33"/>
      <c r="I659" s="33"/>
      <c r="J659" s="33"/>
      <c r="K659" s="33"/>
      <c r="L659" s="33"/>
      <c r="M659" s="33"/>
      <c r="N659" s="33"/>
      <c r="O659" s="33"/>
      <c r="P659" s="33"/>
      <c r="Q659" s="33"/>
      <c r="R659" s="33"/>
      <c r="S659" s="33"/>
      <c r="T659" s="33"/>
      <c r="U659" s="33"/>
      <c r="V659" s="33"/>
      <c r="W659" s="33"/>
    </row>
    <row r="660" spans="1:23" ht="15.75" customHeight="1" x14ac:dyDescent="0.25">
      <c r="A660" s="33"/>
      <c r="B660" s="33"/>
      <c r="C660" s="33"/>
      <c r="D660" s="33"/>
      <c r="E660" s="33"/>
      <c r="F660" s="33"/>
      <c r="G660" s="33"/>
      <c r="H660" s="33"/>
      <c r="I660" s="33"/>
      <c r="J660" s="33"/>
      <c r="K660" s="33"/>
      <c r="L660" s="33"/>
      <c r="M660" s="33"/>
      <c r="N660" s="33"/>
      <c r="O660" s="33"/>
      <c r="P660" s="33"/>
      <c r="Q660" s="33"/>
      <c r="R660" s="33"/>
      <c r="S660" s="33"/>
      <c r="T660" s="33"/>
      <c r="U660" s="33"/>
      <c r="V660" s="33"/>
      <c r="W660" s="33"/>
    </row>
    <row r="661" spans="1:23" ht="15.75" customHeight="1" x14ac:dyDescent="0.25">
      <c r="A661" s="33"/>
      <c r="B661" s="33"/>
      <c r="C661" s="33"/>
      <c r="D661" s="33"/>
      <c r="E661" s="33"/>
      <c r="F661" s="33"/>
      <c r="G661" s="33"/>
      <c r="H661" s="33"/>
      <c r="I661" s="33"/>
      <c r="J661" s="33"/>
      <c r="K661" s="33"/>
      <c r="L661" s="33"/>
      <c r="M661" s="33"/>
      <c r="N661" s="33"/>
      <c r="O661" s="33"/>
      <c r="P661" s="33"/>
      <c r="Q661" s="33"/>
      <c r="R661" s="33"/>
      <c r="S661" s="33"/>
      <c r="T661" s="33"/>
      <c r="U661" s="33"/>
      <c r="V661" s="33"/>
      <c r="W661" s="33"/>
    </row>
    <row r="662" spans="1:23" ht="15.75" customHeight="1" x14ac:dyDescent="0.25">
      <c r="A662" s="33"/>
      <c r="B662" s="33"/>
      <c r="C662" s="33"/>
      <c r="D662" s="33"/>
      <c r="E662" s="33"/>
      <c r="F662" s="33"/>
      <c r="G662" s="33"/>
      <c r="H662" s="33"/>
      <c r="I662" s="33"/>
      <c r="J662" s="33"/>
      <c r="K662" s="33"/>
      <c r="L662" s="33"/>
      <c r="M662" s="33"/>
      <c r="N662" s="33"/>
      <c r="O662" s="33"/>
      <c r="P662" s="33"/>
      <c r="Q662" s="33"/>
      <c r="R662" s="33"/>
      <c r="S662" s="33"/>
      <c r="T662" s="33"/>
      <c r="U662" s="33"/>
      <c r="V662" s="33"/>
      <c r="W662" s="33"/>
    </row>
    <row r="663" spans="1:23" ht="15.75" customHeight="1" x14ac:dyDescent="0.25">
      <c r="A663" s="33"/>
      <c r="B663" s="33"/>
      <c r="C663" s="33"/>
      <c r="D663" s="33"/>
      <c r="E663" s="33"/>
      <c r="F663" s="33"/>
      <c r="G663" s="33"/>
      <c r="H663" s="33"/>
      <c r="I663" s="33"/>
      <c r="J663" s="33"/>
      <c r="K663" s="33"/>
      <c r="L663" s="33"/>
      <c r="M663" s="33"/>
      <c r="N663" s="33"/>
      <c r="O663" s="33"/>
      <c r="P663" s="33"/>
      <c r="Q663" s="33"/>
      <c r="R663" s="33"/>
      <c r="S663" s="33"/>
      <c r="T663" s="33"/>
      <c r="U663" s="33"/>
      <c r="V663" s="33"/>
      <c r="W663" s="33"/>
    </row>
    <row r="664" spans="1:23" ht="15.75" customHeight="1" x14ac:dyDescent="0.25">
      <c r="A664" s="33"/>
      <c r="B664" s="33"/>
      <c r="C664" s="33"/>
      <c r="D664" s="33"/>
      <c r="E664" s="33"/>
      <c r="F664" s="33"/>
      <c r="G664" s="33"/>
      <c r="H664" s="33"/>
      <c r="I664" s="33"/>
      <c r="J664" s="33"/>
      <c r="K664" s="33"/>
      <c r="L664" s="33"/>
      <c r="M664" s="33"/>
      <c r="N664" s="33"/>
      <c r="O664" s="33"/>
      <c r="P664" s="33"/>
      <c r="Q664" s="33"/>
      <c r="R664" s="33"/>
      <c r="S664" s="33"/>
      <c r="T664" s="33"/>
      <c r="U664" s="33"/>
      <c r="V664" s="33"/>
      <c r="W664" s="33"/>
    </row>
    <row r="665" spans="1:23" ht="15.75" customHeight="1" x14ac:dyDescent="0.25">
      <c r="A665" s="33"/>
      <c r="B665" s="33"/>
      <c r="C665" s="33"/>
      <c r="D665" s="33"/>
      <c r="E665" s="33"/>
      <c r="F665" s="33"/>
      <c r="G665" s="33"/>
      <c r="H665" s="33"/>
      <c r="I665" s="33"/>
      <c r="J665" s="33"/>
      <c r="K665" s="33"/>
      <c r="L665" s="33"/>
      <c r="M665" s="33"/>
      <c r="N665" s="33"/>
      <c r="O665" s="33"/>
      <c r="P665" s="33"/>
      <c r="Q665" s="33"/>
      <c r="R665" s="33"/>
      <c r="S665" s="33"/>
      <c r="T665" s="33"/>
      <c r="U665" s="33"/>
      <c r="V665" s="33"/>
      <c r="W665" s="33"/>
    </row>
    <row r="666" spans="1:23" ht="15.75" customHeight="1" x14ac:dyDescent="0.25">
      <c r="A666" s="33"/>
      <c r="B666" s="33"/>
      <c r="C666" s="33"/>
      <c r="D666" s="33"/>
      <c r="E666" s="33"/>
      <c r="F666" s="33"/>
      <c r="G666" s="33"/>
      <c r="H666" s="33"/>
      <c r="I666" s="33"/>
      <c r="J666" s="33"/>
      <c r="K666" s="33"/>
      <c r="L666" s="33"/>
      <c r="M666" s="33"/>
      <c r="N666" s="33"/>
      <c r="O666" s="33"/>
      <c r="P666" s="33"/>
      <c r="Q666" s="33"/>
      <c r="R666" s="33"/>
      <c r="S666" s="33"/>
      <c r="T666" s="33"/>
      <c r="U666" s="33"/>
      <c r="V666" s="33"/>
      <c r="W666" s="33"/>
    </row>
    <row r="667" spans="1:23" ht="15.75" customHeight="1" x14ac:dyDescent="0.25">
      <c r="A667" s="33"/>
      <c r="B667" s="33"/>
      <c r="C667" s="33"/>
      <c r="D667" s="33"/>
      <c r="E667" s="33"/>
      <c r="F667" s="33"/>
      <c r="G667" s="33"/>
      <c r="H667" s="33"/>
      <c r="I667" s="33"/>
      <c r="J667" s="33"/>
      <c r="K667" s="33"/>
      <c r="L667" s="33"/>
      <c r="M667" s="33"/>
      <c r="N667" s="33"/>
      <c r="O667" s="33"/>
      <c r="P667" s="33"/>
      <c r="Q667" s="33"/>
      <c r="R667" s="33"/>
      <c r="S667" s="33"/>
      <c r="T667" s="33"/>
      <c r="U667" s="33"/>
      <c r="V667" s="33"/>
      <c r="W667" s="33"/>
    </row>
    <row r="668" spans="1:23" ht="15.75" customHeight="1" x14ac:dyDescent="0.25">
      <c r="A668" s="33"/>
      <c r="B668" s="33"/>
      <c r="C668" s="33"/>
      <c r="D668" s="33"/>
      <c r="E668" s="33"/>
      <c r="F668" s="33"/>
      <c r="G668" s="33"/>
      <c r="H668" s="33"/>
      <c r="I668" s="33"/>
      <c r="J668" s="33"/>
      <c r="K668" s="33"/>
      <c r="L668" s="33"/>
      <c r="M668" s="33"/>
      <c r="N668" s="33"/>
      <c r="O668" s="33"/>
      <c r="P668" s="33"/>
      <c r="Q668" s="33"/>
      <c r="R668" s="33"/>
      <c r="S668" s="33"/>
      <c r="T668" s="33"/>
      <c r="U668" s="33"/>
      <c r="V668" s="33"/>
      <c r="W668" s="33"/>
    </row>
    <row r="669" spans="1:23" ht="15.75" customHeight="1" x14ac:dyDescent="0.25">
      <c r="A669" s="33"/>
      <c r="B669" s="33"/>
      <c r="C669" s="33"/>
      <c r="D669" s="33"/>
      <c r="E669" s="33"/>
      <c r="F669" s="33"/>
      <c r="G669" s="33"/>
      <c r="H669" s="33"/>
      <c r="I669" s="33"/>
      <c r="J669" s="33"/>
      <c r="K669" s="33"/>
      <c r="L669" s="33"/>
      <c r="M669" s="33"/>
      <c r="N669" s="33"/>
      <c r="O669" s="33"/>
      <c r="P669" s="33"/>
      <c r="Q669" s="33"/>
      <c r="R669" s="33"/>
      <c r="S669" s="33"/>
      <c r="T669" s="33"/>
      <c r="U669" s="33"/>
      <c r="V669" s="33"/>
      <c r="W669" s="33"/>
    </row>
    <row r="670" spans="1:23" ht="15.75" customHeight="1" x14ac:dyDescent="0.25">
      <c r="A670" s="33"/>
      <c r="B670" s="33"/>
      <c r="C670" s="33"/>
      <c r="D670" s="33"/>
      <c r="E670" s="33"/>
      <c r="F670" s="33"/>
      <c r="G670" s="33"/>
      <c r="H670" s="33"/>
      <c r="I670" s="33"/>
      <c r="J670" s="33"/>
      <c r="K670" s="33"/>
      <c r="L670" s="33"/>
      <c r="M670" s="33"/>
      <c r="N670" s="33"/>
      <c r="O670" s="33"/>
      <c r="P670" s="33"/>
      <c r="Q670" s="33"/>
      <c r="R670" s="33"/>
      <c r="S670" s="33"/>
      <c r="T670" s="33"/>
      <c r="U670" s="33"/>
      <c r="V670" s="33"/>
      <c r="W670" s="33"/>
    </row>
    <row r="671" spans="1:23" ht="15.75" customHeight="1" x14ac:dyDescent="0.25">
      <c r="A671" s="33"/>
      <c r="B671" s="33"/>
      <c r="C671" s="33"/>
      <c r="D671" s="33"/>
      <c r="E671" s="33"/>
      <c r="F671" s="33"/>
      <c r="G671" s="33"/>
      <c r="H671" s="33"/>
      <c r="I671" s="33"/>
      <c r="J671" s="33"/>
      <c r="K671" s="33"/>
      <c r="L671" s="33"/>
      <c r="M671" s="33"/>
      <c r="N671" s="33"/>
      <c r="O671" s="33"/>
      <c r="P671" s="33"/>
      <c r="Q671" s="33"/>
      <c r="R671" s="33"/>
      <c r="S671" s="33"/>
      <c r="T671" s="33"/>
      <c r="U671" s="33"/>
      <c r="V671" s="33"/>
      <c r="W671" s="33"/>
    </row>
    <row r="672" spans="1:23" ht="15.75" customHeight="1" x14ac:dyDescent="0.25">
      <c r="A672" s="33"/>
      <c r="B672" s="33"/>
      <c r="C672" s="33"/>
      <c r="D672" s="33"/>
      <c r="E672" s="33"/>
      <c r="F672" s="33"/>
      <c r="G672" s="33"/>
      <c r="H672" s="33"/>
      <c r="I672" s="33"/>
      <c r="J672" s="33"/>
      <c r="K672" s="33"/>
      <c r="L672" s="33"/>
      <c r="M672" s="33"/>
      <c r="N672" s="33"/>
      <c r="O672" s="33"/>
      <c r="P672" s="33"/>
      <c r="Q672" s="33"/>
      <c r="R672" s="33"/>
      <c r="S672" s="33"/>
      <c r="T672" s="33"/>
      <c r="U672" s="33"/>
      <c r="V672" s="33"/>
      <c r="W672" s="33"/>
    </row>
    <row r="673" spans="1:23" ht="15.75" customHeight="1" x14ac:dyDescent="0.25">
      <c r="A673" s="33"/>
      <c r="B673" s="33"/>
      <c r="C673" s="33"/>
      <c r="D673" s="33"/>
      <c r="E673" s="33"/>
      <c r="F673" s="33"/>
      <c r="G673" s="33"/>
      <c r="H673" s="33"/>
      <c r="I673" s="33"/>
      <c r="J673" s="33"/>
      <c r="K673" s="33"/>
      <c r="L673" s="33"/>
      <c r="M673" s="33"/>
      <c r="N673" s="33"/>
      <c r="O673" s="33"/>
      <c r="P673" s="33"/>
      <c r="Q673" s="33"/>
      <c r="R673" s="33"/>
      <c r="S673" s="33"/>
      <c r="T673" s="33"/>
      <c r="U673" s="33"/>
      <c r="V673" s="33"/>
      <c r="W673" s="33"/>
    </row>
    <row r="674" spans="1:23" ht="15.75" customHeight="1" x14ac:dyDescent="0.25">
      <c r="A674" s="33"/>
      <c r="B674" s="33"/>
      <c r="C674" s="33"/>
      <c r="D674" s="33"/>
      <c r="E674" s="33"/>
      <c r="F674" s="33"/>
      <c r="G674" s="33"/>
      <c r="H674" s="33"/>
      <c r="I674" s="33"/>
      <c r="J674" s="33"/>
      <c r="K674" s="33"/>
      <c r="L674" s="33"/>
      <c r="M674" s="33"/>
      <c r="N674" s="33"/>
      <c r="O674" s="33"/>
      <c r="P674" s="33"/>
      <c r="Q674" s="33"/>
      <c r="R674" s="33"/>
      <c r="S674" s="33"/>
      <c r="T674" s="33"/>
      <c r="U674" s="33"/>
      <c r="V674" s="33"/>
      <c r="W674" s="33"/>
    </row>
    <row r="675" spans="1:23" ht="15.75" customHeight="1" x14ac:dyDescent="0.25">
      <c r="A675" s="33"/>
      <c r="B675" s="33"/>
      <c r="C675" s="33"/>
      <c r="D675" s="33"/>
      <c r="E675" s="33"/>
      <c r="F675" s="33"/>
      <c r="G675" s="33"/>
      <c r="H675" s="33"/>
      <c r="I675" s="33"/>
      <c r="J675" s="33"/>
      <c r="K675" s="33"/>
      <c r="L675" s="33"/>
      <c r="M675" s="33"/>
      <c r="N675" s="33"/>
      <c r="O675" s="33"/>
      <c r="P675" s="33"/>
      <c r="Q675" s="33"/>
      <c r="R675" s="33"/>
      <c r="S675" s="33"/>
      <c r="T675" s="33"/>
      <c r="U675" s="33"/>
      <c r="V675" s="33"/>
      <c r="W675" s="33"/>
    </row>
    <row r="676" spans="1:23" ht="15.75" customHeight="1" x14ac:dyDescent="0.25">
      <c r="A676" s="33"/>
      <c r="B676" s="33"/>
      <c r="C676" s="33"/>
      <c r="D676" s="33"/>
      <c r="E676" s="33"/>
      <c r="F676" s="33"/>
      <c r="G676" s="33"/>
      <c r="H676" s="33"/>
      <c r="I676" s="33"/>
      <c r="J676" s="33"/>
      <c r="K676" s="33"/>
      <c r="L676" s="33"/>
      <c r="M676" s="33"/>
      <c r="N676" s="33"/>
      <c r="O676" s="33"/>
      <c r="P676" s="33"/>
      <c r="Q676" s="33"/>
      <c r="R676" s="33"/>
      <c r="S676" s="33"/>
      <c r="T676" s="33"/>
      <c r="U676" s="33"/>
      <c r="V676" s="33"/>
      <c r="W676" s="33"/>
    </row>
    <row r="677" spans="1:23" ht="15.75" customHeight="1" x14ac:dyDescent="0.25">
      <c r="A677" s="33"/>
      <c r="B677" s="33"/>
      <c r="C677" s="33"/>
      <c r="D677" s="33"/>
      <c r="E677" s="33"/>
      <c r="F677" s="33"/>
      <c r="G677" s="33"/>
      <c r="H677" s="33"/>
      <c r="I677" s="33"/>
      <c r="J677" s="33"/>
      <c r="K677" s="33"/>
      <c r="L677" s="33"/>
      <c r="M677" s="33"/>
      <c r="N677" s="33"/>
      <c r="O677" s="33"/>
      <c r="P677" s="33"/>
      <c r="Q677" s="33"/>
      <c r="R677" s="33"/>
      <c r="S677" s="33"/>
      <c r="T677" s="33"/>
      <c r="U677" s="33"/>
      <c r="V677" s="33"/>
      <c r="W677" s="33"/>
    </row>
    <row r="678" spans="1:23" ht="15.75" customHeight="1" x14ac:dyDescent="0.25">
      <c r="A678" s="33"/>
      <c r="B678" s="33"/>
      <c r="C678" s="33"/>
      <c r="D678" s="33"/>
      <c r="E678" s="33"/>
      <c r="F678" s="33"/>
      <c r="G678" s="33"/>
      <c r="H678" s="33"/>
      <c r="I678" s="33"/>
      <c r="J678" s="33"/>
      <c r="K678" s="33"/>
      <c r="L678" s="33"/>
      <c r="M678" s="33"/>
      <c r="N678" s="33"/>
      <c r="O678" s="33"/>
      <c r="P678" s="33"/>
      <c r="Q678" s="33"/>
      <c r="R678" s="33"/>
      <c r="S678" s="33"/>
      <c r="T678" s="33"/>
      <c r="U678" s="33"/>
      <c r="V678" s="33"/>
      <c r="W678" s="33"/>
    </row>
    <row r="679" spans="1:23" ht="15.75" customHeight="1" x14ac:dyDescent="0.25">
      <c r="A679" s="33"/>
      <c r="B679" s="33"/>
      <c r="C679" s="33"/>
      <c r="D679" s="33"/>
      <c r="E679" s="33"/>
      <c r="F679" s="33"/>
      <c r="G679" s="33"/>
      <c r="H679" s="33"/>
      <c r="I679" s="33"/>
      <c r="J679" s="33"/>
      <c r="K679" s="33"/>
      <c r="L679" s="33"/>
      <c r="M679" s="33"/>
      <c r="N679" s="33"/>
      <c r="O679" s="33"/>
      <c r="P679" s="33"/>
      <c r="Q679" s="33"/>
      <c r="R679" s="33"/>
      <c r="S679" s="33"/>
      <c r="T679" s="33"/>
      <c r="U679" s="33"/>
      <c r="V679" s="33"/>
      <c r="W679" s="33"/>
    </row>
    <row r="680" spans="1:23" ht="15.75" customHeight="1" x14ac:dyDescent="0.25">
      <c r="A680" s="33"/>
      <c r="B680" s="33"/>
      <c r="C680" s="33"/>
      <c r="D680" s="33"/>
      <c r="E680" s="33"/>
      <c r="F680" s="33"/>
      <c r="G680" s="33"/>
      <c r="H680" s="33"/>
      <c r="I680" s="33"/>
      <c r="J680" s="33"/>
      <c r="K680" s="33"/>
      <c r="L680" s="33"/>
      <c r="M680" s="33"/>
      <c r="N680" s="33"/>
      <c r="O680" s="33"/>
      <c r="P680" s="33"/>
      <c r="Q680" s="33"/>
      <c r="R680" s="33"/>
      <c r="S680" s="33"/>
      <c r="T680" s="33"/>
      <c r="U680" s="33"/>
      <c r="V680" s="33"/>
      <c r="W680" s="33"/>
    </row>
    <row r="681" spans="1:23" ht="15.75" customHeight="1" x14ac:dyDescent="0.25">
      <c r="A681" s="33"/>
      <c r="B681" s="33"/>
      <c r="C681" s="33"/>
      <c r="D681" s="33"/>
      <c r="E681" s="33"/>
      <c r="F681" s="33"/>
      <c r="G681" s="33"/>
      <c r="H681" s="33"/>
      <c r="I681" s="33"/>
      <c r="J681" s="33"/>
      <c r="K681" s="33"/>
      <c r="L681" s="33"/>
      <c r="M681" s="33"/>
      <c r="N681" s="33"/>
      <c r="O681" s="33"/>
      <c r="P681" s="33"/>
      <c r="Q681" s="33"/>
      <c r="R681" s="33"/>
      <c r="S681" s="33"/>
      <c r="T681" s="33"/>
      <c r="U681" s="33"/>
      <c r="V681" s="33"/>
      <c r="W681" s="33"/>
    </row>
    <row r="682" spans="1:23" ht="15.75" customHeight="1" x14ac:dyDescent="0.25">
      <c r="A682" s="33"/>
      <c r="B682" s="33"/>
      <c r="C682" s="33"/>
      <c r="D682" s="33"/>
      <c r="E682" s="33"/>
      <c r="F682" s="33"/>
      <c r="G682" s="33"/>
      <c r="H682" s="33"/>
      <c r="I682" s="33"/>
      <c r="J682" s="33"/>
      <c r="K682" s="33"/>
      <c r="L682" s="33"/>
      <c r="M682" s="33"/>
      <c r="N682" s="33"/>
      <c r="O682" s="33"/>
      <c r="P682" s="33"/>
      <c r="Q682" s="33"/>
      <c r="R682" s="33"/>
      <c r="S682" s="33"/>
      <c r="T682" s="33"/>
      <c r="U682" s="33"/>
      <c r="V682" s="33"/>
      <c r="W682" s="33"/>
    </row>
    <row r="683" spans="1:23" ht="15.75" customHeight="1" x14ac:dyDescent="0.25">
      <c r="A683" s="33"/>
      <c r="B683" s="33"/>
      <c r="C683" s="33"/>
      <c r="D683" s="33"/>
      <c r="E683" s="33"/>
      <c r="F683" s="33"/>
      <c r="G683" s="33"/>
      <c r="H683" s="33"/>
      <c r="I683" s="33"/>
      <c r="J683" s="33"/>
      <c r="K683" s="33"/>
      <c r="L683" s="33"/>
      <c r="M683" s="33"/>
      <c r="N683" s="33"/>
      <c r="O683" s="33"/>
      <c r="P683" s="33"/>
      <c r="Q683" s="33"/>
      <c r="R683" s="33"/>
      <c r="S683" s="33"/>
      <c r="T683" s="33"/>
      <c r="U683" s="33"/>
      <c r="V683" s="33"/>
      <c r="W683" s="33"/>
    </row>
    <row r="684" spans="1:23" ht="15.75" customHeight="1" x14ac:dyDescent="0.25">
      <c r="A684" s="33"/>
      <c r="B684" s="33"/>
      <c r="C684" s="33"/>
      <c r="D684" s="33"/>
      <c r="E684" s="33"/>
      <c r="F684" s="33"/>
      <c r="G684" s="33"/>
      <c r="H684" s="33"/>
      <c r="I684" s="33"/>
      <c r="J684" s="33"/>
      <c r="K684" s="33"/>
      <c r="L684" s="33"/>
      <c r="M684" s="33"/>
      <c r="N684" s="33"/>
      <c r="O684" s="33"/>
      <c r="P684" s="33"/>
      <c r="Q684" s="33"/>
      <c r="R684" s="33"/>
      <c r="S684" s="33"/>
      <c r="T684" s="33"/>
      <c r="U684" s="33"/>
      <c r="V684" s="33"/>
      <c r="W684" s="33"/>
    </row>
    <row r="685" spans="1:23" ht="15.75" customHeight="1" x14ac:dyDescent="0.25">
      <c r="A685" s="33"/>
      <c r="B685" s="33"/>
      <c r="C685" s="33"/>
      <c r="D685" s="33"/>
      <c r="E685" s="33"/>
      <c r="F685" s="33"/>
      <c r="G685" s="33"/>
      <c r="H685" s="33"/>
      <c r="I685" s="33"/>
      <c r="J685" s="33"/>
      <c r="K685" s="33"/>
      <c r="L685" s="33"/>
      <c r="M685" s="33"/>
      <c r="N685" s="33"/>
      <c r="O685" s="33"/>
      <c r="P685" s="33"/>
      <c r="Q685" s="33"/>
      <c r="R685" s="33"/>
      <c r="S685" s="33"/>
      <c r="T685" s="33"/>
      <c r="U685" s="33"/>
      <c r="V685" s="33"/>
      <c r="W685" s="33"/>
    </row>
    <row r="686" spans="1:23" ht="15.75" customHeight="1" x14ac:dyDescent="0.25">
      <c r="A686" s="33"/>
      <c r="B686" s="33"/>
      <c r="C686" s="33"/>
      <c r="D686" s="33"/>
      <c r="E686" s="33"/>
      <c r="F686" s="33"/>
      <c r="G686" s="33"/>
      <c r="H686" s="33"/>
      <c r="I686" s="33"/>
      <c r="J686" s="33"/>
      <c r="K686" s="33"/>
      <c r="L686" s="33"/>
      <c r="M686" s="33"/>
      <c r="N686" s="33"/>
      <c r="O686" s="33"/>
      <c r="P686" s="33"/>
      <c r="Q686" s="33"/>
      <c r="R686" s="33"/>
      <c r="S686" s="33"/>
      <c r="T686" s="33"/>
      <c r="U686" s="33"/>
      <c r="V686" s="33"/>
      <c r="W686" s="33"/>
    </row>
    <row r="687" spans="1:23" ht="15.75" customHeight="1" x14ac:dyDescent="0.25">
      <c r="A687" s="33"/>
      <c r="B687" s="33"/>
      <c r="C687" s="33"/>
      <c r="D687" s="33"/>
      <c r="E687" s="33"/>
      <c r="F687" s="33"/>
      <c r="G687" s="33"/>
      <c r="H687" s="33"/>
      <c r="I687" s="33"/>
      <c r="J687" s="33"/>
      <c r="K687" s="33"/>
      <c r="L687" s="33"/>
      <c r="M687" s="33"/>
      <c r="N687" s="33"/>
      <c r="O687" s="33"/>
      <c r="P687" s="33"/>
      <c r="Q687" s="33"/>
      <c r="R687" s="33"/>
      <c r="S687" s="33"/>
      <c r="T687" s="33"/>
      <c r="U687" s="33"/>
      <c r="V687" s="33"/>
      <c r="W687" s="33"/>
    </row>
    <row r="688" spans="1:23" ht="15.75" customHeight="1" x14ac:dyDescent="0.25">
      <c r="A688" s="33"/>
      <c r="B688" s="33"/>
      <c r="C688" s="33"/>
      <c r="D688" s="33"/>
      <c r="E688" s="33"/>
      <c r="F688" s="33"/>
      <c r="G688" s="33"/>
      <c r="H688" s="33"/>
      <c r="I688" s="33"/>
      <c r="J688" s="33"/>
      <c r="K688" s="33"/>
      <c r="L688" s="33"/>
      <c r="M688" s="33"/>
      <c r="N688" s="33"/>
      <c r="O688" s="33"/>
      <c r="P688" s="33"/>
      <c r="Q688" s="33"/>
      <c r="R688" s="33"/>
      <c r="S688" s="33"/>
      <c r="T688" s="33"/>
      <c r="U688" s="33"/>
      <c r="V688" s="33"/>
      <c r="W688" s="33"/>
    </row>
    <row r="689" spans="1:23" ht="15.75" customHeight="1" x14ac:dyDescent="0.25">
      <c r="A689" s="33"/>
      <c r="B689" s="33"/>
      <c r="C689" s="33"/>
      <c r="D689" s="33"/>
      <c r="E689" s="33"/>
      <c r="F689" s="33"/>
      <c r="G689" s="33"/>
      <c r="H689" s="33"/>
      <c r="I689" s="33"/>
      <c r="J689" s="33"/>
      <c r="K689" s="33"/>
      <c r="L689" s="33"/>
      <c r="M689" s="33"/>
      <c r="N689" s="33"/>
      <c r="O689" s="33"/>
      <c r="P689" s="33"/>
      <c r="Q689" s="33"/>
      <c r="R689" s="33"/>
      <c r="S689" s="33"/>
      <c r="T689" s="33"/>
      <c r="U689" s="33"/>
      <c r="V689" s="33"/>
      <c r="W689" s="33"/>
    </row>
    <row r="690" spans="1:23" ht="15.75" customHeight="1" x14ac:dyDescent="0.25">
      <c r="A690" s="33"/>
      <c r="B690" s="33"/>
      <c r="C690" s="33"/>
      <c r="D690" s="33"/>
      <c r="E690" s="33"/>
      <c r="F690" s="33"/>
      <c r="G690" s="33"/>
      <c r="H690" s="33"/>
      <c r="I690" s="33"/>
      <c r="J690" s="33"/>
      <c r="K690" s="33"/>
      <c r="L690" s="33"/>
      <c r="M690" s="33"/>
      <c r="N690" s="33"/>
      <c r="O690" s="33"/>
      <c r="P690" s="33"/>
      <c r="Q690" s="33"/>
      <c r="R690" s="33"/>
      <c r="S690" s="33"/>
      <c r="T690" s="33"/>
      <c r="U690" s="33"/>
      <c r="V690" s="33"/>
      <c r="W690" s="33"/>
    </row>
    <row r="691" spans="1:23" ht="15.75" customHeight="1" x14ac:dyDescent="0.25">
      <c r="A691" s="33"/>
      <c r="B691" s="33"/>
      <c r="C691" s="33"/>
      <c r="D691" s="33"/>
      <c r="E691" s="33"/>
      <c r="F691" s="33"/>
      <c r="G691" s="33"/>
      <c r="H691" s="33"/>
      <c r="I691" s="33"/>
      <c r="J691" s="33"/>
      <c r="K691" s="33"/>
      <c r="L691" s="33"/>
      <c r="M691" s="33"/>
      <c r="N691" s="33"/>
      <c r="O691" s="33"/>
      <c r="P691" s="33"/>
      <c r="Q691" s="33"/>
      <c r="R691" s="33"/>
      <c r="S691" s="33"/>
      <c r="T691" s="33"/>
      <c r="U691" s="33"/>
      <c r="V691" s="33"/>
      <c r="W691" s="33"/>
    </row>
    <row r="692" spans="1:23" ht="15.75" customHeight="1" x14ac:dyDescent="0.25">
      <c r="A692" s="33"/>
      <c r="B692" s="33"/>
      <c r="C692" s="33"/>
      <c r="D692" s="33"/>
      <c r="E692" s="33"/>
      <c r="F692" s="33"/>
      <c r="G692" s="33"/>
      <c r="H692" s="33"/>
      <c r="I692" s="33"/>
      <c r="J692" s="33"/>
      <c r="K692" s="33"/>
      <c r="L692" s="33"/>
      <c r="M692" s="33"/>
      <c r="N692" s="33"/>
      <c r="O692" s="33"/>
      <c r="P692" s="33"/>
      <c r="Q692" s="33"/>
      <c r="R692" s="33"/>
      <c r="S692" s="33"/>
      <c r="T692" s="33"/>
      <c r="U692" s="33"/>
      <c r="V692" s="33"/>
      <c r="W692" s="33"/>
    </row>
    <row r="693" spans="1:23" ht="15.75" customHeight="1" x14ac:dyDescent="0.25">
      <c r="A693" s="33"/>
      <c r="B693" s="33"/>
      <c r="C693" s="33"/>
      <c r="D693" s="33"/>
      <c r="E693" s="33"/>
      <c r="F693" s="33"/>
      <c r="G693" s="33"/>
      <c r="H693" s="33"/>
      <c r="I693" s="33"/>
      <c r="J693" s="33"/>
      <c r="K693" s="33"/>
      <c r="L693" s="33"/>
      <c r="M693" s="33"/>
      <c r="N693" s="33"/>
      <c r="O693" s="33"/>
      <c r="P693" s="33"/>
      <c r="Q693" s="33"/>
      <c r="R693" s="33"/>
      <c r="S693" s="33"/>
      <c r="T693" s="33"/>
      <c r="U693" s="33"/>
      <c r="V693" s="33"/>
      <c r="W693" s="33"/>
    </row>
    <row r="694" spans="1:23" ht="15.75" customHeight="1" x14ac:dyDescent="0.25">
      <c r="A694" s="33"/>
      <c r="B694" s="33"/>
      <c r="C694" s="33"/>
      <c r="D694" s="33"/>
      <c r="E694" s="33"/>
      <c r="F694" s="33"/>
      <c r="G694" s="33"/>
      <c r="H694" s="33"/>
      <c r="I694" s="33"/>
      <c r="J694" s="33"/>
      <c r="K694" s="33"/>
      <c r="L694" s="33"/>
      <c r="M694" s="33"/>
      <c r="N694" s="33"/>
      <c r="O694" s="33"/>
      <c r="P694" s="33"/>
      <c r="Q694" s="33"/>
      <c r="R694" s="33"/>
      <c r="S694" s="33"/>
      <c r="T694" s="33"/>
      <c r="U694" s="33"/>
      <c r="V694" s="33"/>
      <c r="W694" s="33"/>
    </row>
    <row r="695" spans="1:23" ht="15.75" customHeight="1" x14ac:dyDescent="0.25">
      <c r="A695" s="33"/>
      <c r="B695" s="33"/>
      <c r="C695" s="33"/>
      <c r="D695" s="33"/>
      <c r="E695" s="33"/>
      <c r="F695" s="33"/>
      <c r="G695" s="33"/>
      <c r="H695" s="33"/>
      <c r="I695" s="33"/>
      <c r="J695" s="33"/>
      <c r="K695" s="33"/>
      <c r="L695" s="33"/>
      <c r="M695" s="33"/>
      <c r="N695" s="33"/>
      <c r="O695" s="33"/>
      <c r="P695" s="33"/>
      <c r="Q695" s="33"/>
      <c r="R695" s="33"/>
      <c r="S695" s="33"/>
      <c r="T695" s="33"/>
      <c r="U695" s="33"/>
      <c r="V695" s="33"/>
      <c r="W695" s="33"/>
    </row>
    <row r="696" spans="1:23" ht="15.75" customHeight="1" x14ac:dyDescent="0.25">
      <c r="A696" s="33"/>
      <c r="B696" s="33"/>
      <c r="C696" s="33"/>
      <c r="D696" s="33"/>
      <c r="E696" s="33"/>
      <c r="F696" s="33"/>
      <c r="G696" s="33"/>
      <c r="H696" s="33"/>
      <c r="I696" s="33"/>
      <c r="J696" s="33"/>
      <c r="K696" s="33"/>
      <c r="L696" s="33"/>
      <c r="M696" s="33"/>
      <c r="N696" s="33"/>
      <c r="O696" s="33"/>
      <c r="P696" s="33"/>
      <c r="Q696" s="33"/>
      <c r="R696" s="33"/>
      <c r="S696" s="33"/>
      <c r="T696" s="33"/>
      <c r="U696" s="33"/>
      <c r="V696" s="33"/>
      <c r="W696" s="33"/>
    </row>
    <row r="697" spans="1:23" ht="15.75" customHeight="1" x14ac:dyDescent="0.25">
      <c r="A697" s="33"/>
      <c r="B697" s="33"/>
      <c r="C697" s="33"/>
      <c r="D697" s="33"/>
      <c r="E697" s="33"/>
      <c r="F697" s="33"/>
      <c r="G697" s="33"/>
      <c r="H697" s="33"/>
      <c r="I697" s="33"/>
      <c r="J697" s="33"/>
      <c r="K697" s="33"/>
      <c r="L697" s="33"/>
      <c r="M697" s="33"/>
      <c r="N697" s="33"/>
      <c r="O697" s="33"/>
      <c r="P697" s="33"/>
      <c r="Q697" s="33"/>
      <c r="R697" s="33"/>
      <c r="S697" s="33"/>
      <c r="T697" s="33"/>
      <c r="U697" s="33"/>
      <c r="V697" s="33"/>
      <c r="W697" s="33"/>
    </row>
    <row r="698" spans="1:23" ht="15.75" customHeight="1" x14ac:dyDescent="0.25">
      <c r="A698" s="33"/>
      <c r="B698" s="33"/>
      <c r="C698" s="33"/>
      <c r="D698" s="33"/>
      <c r="E698" s="33"/>
      <c r="F698" s="33"/>
      <c r="G698" s="33"/>
      <c r="H698" s="33"/>
      <c r="I698" s="33"/>
      <c r="J698" s="33"/>
      <c r="K698" s="33"/>
      <c r="L698" s="33"/>
      <c r="M698" s="33"/>
      <c r="N698" s="33"/>
      <c r="O698" s="33"/>
      <c r="P698" s="33"/>
      <c r="Q698" s="33"/>
      <c r="R698" s="33"/>
      <c r="S698" s="33"/>
      <c r="T698" s="33"/>
      <c r="U698" s="33"/>
      <c r="V698" s="33"/>
      <c r="W698" s="33"/>
    </row>
    <row r="699" spans="1:23" ht="15.75" customHeight="1" x14ac:dyDescent="0.25">
      <c r="A699" s="33"/>
      <c r="B699" s="33"/>
      <c r="C699" s="33"/>
      <c r="D699" s="33"/>
      <c r="E699" s="33"/>
      <c r="F699" s="33"/>
      <c r="G699" s="33"/>
      <c r="H699" s="33"/>
      <c r="I699" s="33"/>
      <c r="J699" s="33"/>
      <c r="K699" s="33"/>
      <c r="L699" s="33"/>
      <c r="M699" s="33"/>
      <c r="N699" s="33"/>
      <c r="O699" s="33"/>
      <c r="P699" s="33"/>
      <c r="Q699" s="33"/>
      <c r="R699" s="33"/>
      <c r="S699" s="33"/>
      <c r="T699" s="33"/>
      <c r="U699" s="33"/>
      <c r="V699" s="33"/>
      <c r="W699" s="33"/>
    </row>
    <row r="700" spans="1:23" ht="15.75" customHeight="1" x14ac:dyDescent="0.25">
      <c r="A700" s="33"/>
      <c r="B700" s="33"/>
      <c r="C700" s="33"/>
      <c r="D700" s="33"/>
      <c r="E700" s="33"/>
      <c r="F700" s="33"/>
      <c r="G700" s="33"/>
      <c r="H700" s="33"/>
      <c r="I700" s="33"/>
      <c r="J700" s="33"/>
      <c r="K700" s="33"/>
      <c r="L700" s="33"/>
      <c r="M700" s="33"/>
      <c r="N700" s="33"/>
      <c r="O700" s="33"/>
      <c r="P700" s="33"/>
      <c r="Q700" s="33"/>
      <c r="R700" s="33"/>
      <c r="S700" s="33"/>
      <c r="T700" s="33"/>
      <c r="U700" s="33"/>
      <c r="V700" s="33"/>
      <c r="W700" s="33"/>
    </row>
    <row r="701" spans="1:23" ht="15.75" customHeight="1" x14ac:dyDescent="0.25">
      <c r="A701" s="33"/>
      <c r="B701" s="33"/>
      <c r="C701" s="33"/>
      <c r="D701" s="33"/>
      <c r="E701" s="33"/>
      <c r="F701" s="33"/>
      <c r="G701" s="33"/>
      <c r="H701" s="33"/>
      <c r="I701" s="33"/>
      <c r="J701" s="33"/>
      <c r="K701" s="33"/>
      <c r="L701" s="33"/>
      <c r="M701" s="33"/>
      <c r="N701" s="33"/>
      <c r="O701" s="33"/>
      <c r="P701" s="33"/>
      <c r="Q701" s="33"/>
      <c r="R701" s="33"/>
      <c r="S701" s="33"/>
      <c r="T701" s="33"/>
      <c r="U701" s="33"/>
      <c r="V701" s="33"/>
      <c r="W701" s="33"/>
    </row>
    <row r="702" spans="1:23" ht="15.75" customHeight="1" x14ac:dyDescent="0.25">
      <c r="A702" s="33"/>
      <c r="B702" s="33"/>
      <c r="C702" s="33"/>
      <c r="D702" s="33"/>
      <c r="E702" s="33"/>
      <c r="F702" s="33"/>
      <c r="G702" s="33"/>
      <c r="H702" s="33"/>
      <c r="I702" s="33"/>
      <c r="J702" s="33"/>
      <c r="K702" s="33"/>
      <c r="L702" s="33"/>
      <c r="M702" s="33"/>
      <c r="N702" s="33"/>
      <c r="O702" s="33"/>
      <c r="P702" s="33"/>
      <c r="Q702" s="33"/>
      <c r="R702" s="33"/>
      <c r="S702" s="33"/>
      <c r="T702" s="33"/>
      <c r="U702" s="33"/>
      <c r="V702" s="33"/>
      <c r="W702" s="33"/>
    </row>
    <row r="703" spans="1:23" ht="15.75" customHeight="1" x14ac:dyDescent="0.25">
      <c r="A703" s="33"/>
      <c r="B703" s="33"/>
      <c r="C703" s="33"/>
      <c r="D703" s="33"/>
      <c r="E703" s="33"/>
      <c r="F703" s="33"/>
      <c r="G703" s="33"/>
      <c r="H703" s="33"/>
      <c r="I703" s="33"/>
      <c r="J703" s="33"/>
      <c r="K703" s="33"/>
      <c r="L703" s="33"/>
      <c r="M703" s="33"/>
      <c r="N703" s="33"/>
      <c r="O703" s="33"/>
      <c r="P703" s="33"/>
      <c r="Q703" s="33"/>
      <c r="R703" s="33"/>
      <c r="S703" s="33"/>
      <c r="T703" s="33"/>
      <c r="U703" s="33"/>
      <c r="V703" s="33"/>
      <c r="W703" s="33"/>
    </row>
    <row r="704" spans="1:23" ht="15.75" customHeight="1" x14ac:dyDescent="0.25">
      <c r="A704" s="33"/>
      <c r="B704" s="33"/>
      <c r="C704" s="33"/>
      <c r="D704" s="33"/>
      <c r="E704" s="33"/>
      <c r="F704" s="33"/>
      <c r="G704" s="33"/>
      <c r="H704" s="33"/>
      <c r="I704" s="33"/>
      <c r="J704" s="33"/>
      <c r="K704" s="33"/>
      <c r="L704" s="33"/>
      <c r="M704" s="33"/>
      <c r="N704" s="33"/>
      <c r="O704" s="33"/>
      <c r="P704" s="33"/>
      <c r="Q704" s="33"/>
      <c r="R704" s="33"/>
      <c r="S704" s="33"/>
      <c r="T704" s="33"/>
      <c r="U704" s="33"/>
      <c r="V704" s="33"/>
      <c r="W704" s="33"/>
    </row>
    <row r="705" spans="1:23" ht="15.75" customHeight="1" x14ac:dyDescent="0.25">
      <c r="A705" s="33"/>
      <c r="B705" s="33"/>
      <c r="C705" s="33"/>
      <c r="D705" s="33"/>
      <c r="E705" s="33"/>
      <c r="F705" s="33"/>
      <c r="G705" s="33"/>
      <c r="H705" s="33"/>
      <c r="I705" s="33"/>
      <c r="J705" s="33"/>
      <c r="K705" s="33"/>
      <c r="L705" s="33"/>
      <c r="M705" s="33"/>
      <c r="N705" s="33"/>
      <c r="O705" s="33"/>
      <c r="P705" s="33"/>
      <c r="Q705" s="33"/>
      <c r="R705" s="33"/>
      <c r="S705" s="33"/>
      <c r="T705" s="33"/>
      <c r="U705" s="33"/>
      <c r="V705" s="33"/>
      <c r="W705" s="33"/>
    </row>
    <row r="706" spans="1:23" ht="15.75" customHeight="1" x14ac:dyDescent="0.25">
      <c r="A706" s="33"/>
      <c r="B706" s="33"/>
      <c r="C706" s="33"/>
      <c r="D706" s="33"/>
      <c r="E706" s="33"/>
      <c r="F706" s="33"/>
      <c r="G706" s="33"/>
      <c r="H706" s="33"/>
      <c r="I706" s="33"/>
      <c r="J706" s="33"/>
      <c r="K706" s="33"/>
      <c r="L706" s="33"/>
      <c r="M706" s="33"/>
      <c r="N706" s="33"/>
      <c r="O706" s="33"/>
      <c r="P706" s="33"/>
      <c r="Q706" s="33"/>
      <c r="R706" s="33"/>
      <c r="S706" s="33"/>
      <c r="T706" s="33"/>
      <c r="U706" s="33"/>
      <c r="V706" s="33"/>
      <c r="W706" s="33"/>
    </row>
    <row r="707" spans="1:23" ht="15.75" customHeight="1" x14ac:dyDescent="0.25">
      <c r="A707" s="33"/>
      <c r="B707" s="33"/>
      <c r="C707" s="33"/>
      <c r="D707" s="33"/>
      <c r="E707" s="33"/>
      <c r="F707" s="33"/>
      <c r="G707" s="33"/>
      <c r="H707" s="33"/>
      <c r="I707" s="33"/>
      <c r="J707" s="33"/>
      <c r="K707" s="33"/>
      <c r="L707" s="33"/>
      <c r="M707" s="33"/>
      <c r="N707" s="33"/>
      <c r="O707" s="33"/>
      <c r="P707" s="33"/>
      <c r="Q707" s="33"/>
      <c r="R707" s="33"/>
      <c r="S707" s="33"/>
      <c r="T707" s="33"/>
      <c r="U707" s="33"/>
      <c r="V707" s="33"/>
      <c r="W707" s="33"/>
    </row>
    <row r="708" spans="1:23" ht="15.75" customHeight="1" x14ac:dyDescent="0.25">
      <c r="A708" s="33"/>
      <c r="B708" s="33"/>
      <c r="C708" s="33"/>
      <c r="D708" s="33"/>
      <c r="E708" s="33"/>
      <c r="F708" s="33"/>
      <c r="G708" s="33"/>
      <c r="H708" s="33"/>
      <c r="I708" s="33"/>
      <c r="J708" s="33"/>
      <c r="K708" s="33"/>
      <c r="L708" s="33"/>
      <c r="M708" s="33"/>
      <c r="N708" s="33"/>
      <c r="O708" s="33"/>
      <c r="P708" s="33"/>
      <c r="Q708" s="33"/>
      <c r="R708" s="33"/>
      <c r="S708" s="33"/>
      <c r="T708" s="33"/>
      <c r="U708" s="33"/>
      <c r="V708" s="33"/>
      <c r="W708" s="33"/>
    </row>
    <row r="709" spans="1:23" ht="15.75" customHeight="1" x14ac:dyDescent="0.25">
      <c r="A709" s="33"/>
      <c r="B709" s="33"/>
      <c r="C709" s="33"/>
      <c r="D709" s="33"/>
      <c r="E709" s="33"/>
      <c r="F709" s="33"/>
      <c r="G709" s="33"/>
      <c r="H709" s="33"/>
      <c r="I709" s="33"/>
      <c r="J709" s="33"/>
      <c r="K709" s="33"/>
      <c r="L709" s="33"/>
      <c r="M709" s="33"/>
      <c r="N709" s="33"/>
      <c r="O709" s="33"/>
      <c r="P709" s="33"/>
      <c r="Q709" s="33"/>
      <c r="R709" s="33"/>
      <c r="S709" s="33"/>
      <c r="T709" s="33"/>
      <c r="U709" s="33"/>
      <c r="V709" s="33"/>
      <c r="W709" s="33"/>
    </row>
    <row r="710" spans="1:23" ht="15.75" customHeight="1" x14ac:dyDescent="0.25">
      <c r="A710" s="33"/>
      <c r="B710" s="33"/>
      <c r="C710" s="33"/>
      <c r="D710" s="33"/>
      <c r="E710" s="33"/>
      <c r="F710" s="33"/>
      <c r="G710" s="33"/>
      <c r="H710" s="33"/>
      <c r="I710" s="33"/>
      <c r="J710" s="33"/>
      <c r="K710" s="33"/>
      <c r="L710" s="33"/>
      <c r="M710" s="33"/>
      <c r="N710" s="33"/>
      <c r="O710" s="33"/>
      <c r="P710" s="33"/>
      <c r="Q710" s="33"/>
      <c r="R710" s="33"/>
      <c r="S710" s="33"/>
      <c r="T710" s="33"/>
      <c r="U710" s="33"/>
      <c r="V710" s="33"/>
      <c r="W710" s="33"/>
    </row>
    <row r="711" spans="1:23" ht="15.75" customHeight="1" x14ac:dyDescent="0.25">
      <c r="A711" s="33"/>
      <c r="B711" s="33"/>
      <c r="C711" s="33"/>
      <c r="D711" s="33"/>
      <c r="E711" s="33"/>
      <c r="F711" s="33"/>
      <c r="G711" s="33"/>
      <c r="H711" s="33"/>
      <c r="I711" s="33"/>
      <c r="J711" s="33"/>
      <c r="K711" s="33"/>
      <c r="L711" s="33"/>
      <c r="M711" s="33"/>
      <c r="N711" s="33"/>
      <c r="O711" s="33"/>
      <c r="P711" s="33"/>
      <c r="Q711" s="33"/>
      <c r="R711" s="33"/>
      <c r="S711" s="33"/>
      <c r="T711" s="33"/>
      <c r="U711" s="33"/>
      <c r="V711" s="33"/>
      <c r="W711" s="33"/>
    </row>
    <row r="712" spans="1:23" ht="15.75" customHeight="1" x14ac:dyDescent="0.25">
      <c r="A712" s="33"/>
      <c r="B712" s="33"/>
      <c r="C712" s="33"/>
      <c r="D712" s="33"/>
      <c r="E712" s="33"/>
      <c r="F712" s="33"/>
      <c r="G712" s="33"/>
      <c r="H712" s="33"/>
      <c r="I712" s="33"/>
      <c r="J712" s="33"/>
      <c r="K712" s="33"/>
      <c r="L712" s="33"/>
      <c r="M712" s="33"/>
      <c r="N712" s="33"/>
      <c r="O712" s="33"/>
      <c r="P712" s="33"/>
      <c r="Q712" s="33"/>
      <c r="R712" s="33"/>
      <c r="S712" s="33"/>
      <c r="T712" s="33"/>
      <c r="U712" s="33"/>
      <c r="V712" s="33"/>
      <c r="W712" s="33"/>
    </row>
    <row r="713" spans="1:23" ht="15.75" customHeight="1" x14ac:dyDescent="0.25">
      <c r="A713" s="33"/>
      <c r="B713" s="33"/>
      <c r="C713" s="33"/>
      <c r="D713" s="33"/>
      <c r="E713" s="33"/>
      <c r="F713" s="33"/>
      <c r="G713" s="33"/>
      <c r="H713" s="33"/>
      <c r="I713" s="33"/>
      <c r="J713" s="33"/>
      <c r="K713" s="33"/>
      <c r="L713" s="33"/>
      <c r="M713" s="33"/>
      <c r="N713" s="33"/>
      <c r="O713" s="33"/>
      <c r="P713" s="33"/>
      <c r="Q713" s="33"/>
      <c r="R713" s="33"/>
      <c r="S713" s="33"/>
      <c r="T713" s="33"/>
      <c r="U713" s="33"/>
      <c r="V713" s="33"/>
      <c r="W713" s="33"/>
    </row>
    <row r="714" spans="1:23" ht="15.75" customHeight="1" x14ac:dyDescent="0.25">
      <c r="A714" s="33"/>
      <c r="B714" s="33"/>
      <c r="C714" s="33"/>
      <c r="D714" s="33"/>
      <c r="E714" s="33"/>
      <c r="F714" s="33"/>
      <c r="G714" s="33"/>
      <c r="H714" s="33"/>
      <c r="I714" s="33"/>
      <c r="J714" s="33"/>
      <c r="K714" s="33"/>
      <c r="L714" s="33"/>
      <c r="M714" s="33"/>
      <c r="N714" s="33"/>
      <c r="O714" s="33"/>
      <c r="P714" s="33"/>
      <c r="Q714" s="33"/>
      <c r="R714" s="33"/>
      <c r="S714" s="33"/>
      <c r="T714" s="33"/>
      <c r="U714" s="33"/>
      <c r="V714" s="33"/>
      <c r="W714" s="33"/>
    </row>
    <row r="715" spans="1:23" ht="15.75" customHeight="1" x14ac:dyDescent="0.25">
      <c r="A715" s="33"/>
      <c r="B715" s="33"/>
      <c r="C715" s="33"/>
      <c r="D715" s="33"/>
      <c r="E715" s="33"/>
      <c r="F715" s="33"/>
      <c r="G715" s="33"/>
      <c r="H715" s="33"/>
      <c r="I715" s="33"/>
      <c r="J715" s="33"/>
      <c r="K715" s="33"/>
      <c r="L715" s="33"/>
      <c r="M715" s="33"/>
      <c r="N715" s="33"/>
      <c r="O715" s="33"/>
      <c r="P715" s="33"/>
      <c r="Q715" s="33"/>
      <c r="R715" s="33"/>
      <c r="S715" s="33"/>
      <c r="T715" s="33"/>
      <c r="U715" s="33"/>
      <c r="V715" s="33"/>
      <c r="W715" s="33"/>
    </row>
    <row r="716" spans="1:23" ht="15.75" customHeight="1" x14ac:dyDescent="0.25">
      <c r="A716" s="33"/>
      <c r="B716" s="33"/>
      <c r="C716" s="33"/>
      <c r="D716" s="33"/>
      <c r="E716" s="33"/>
      <c r="F716" s="33"/>
      <c r="G716" s="33"/>
      <c r="H716" s="33"/>
      <c r="I716" s="33"/>
      <c r="J716" s="33"/>
      <c r="K716" s="33"/>
      <c r="L716" s="33"/>
      <c r="M716" s="33"/>
      <c r="N716" s="33"/>
      <c r="O716" s="33"/>
      <c r="P716" s="33"/>
      <c r="Q716" s="33"/>
      <c r="R716" s="33"/>
      <c r="S716" s="33"/>
      <c r="T716" s="33"/>
      <c r="U716" s="33"/>
      <c r="V716" s="33"/>
      <c r="W716" s="33"/>
    </row>
    <row r="717" spans="1:23" ht="15.75" customHeight="1" x14ac:dyDescent="0.25">
      <c r="A717" s="33"/>
      <c r="B717" s="33"/>
      <c r="C717" s="33"/>
      <c r="D717" s="33"/>
      <c r="E717" s="33"/>
      <c r="F717" s="33"/>
      <c r="G717" s="33"/>
      <c r="H717" s="33"/>
      <c r="I717" s="33"/>
      <c r="J717" s="33"/>
      <c r="K717" s="33"/>
      <c r="L717" s="33"/>
      <c r="M717" s="33"/>
      <c r="N717" s="33"/>
      <c r="O717" s="33"/>
      <c r="P717" s="33"/>
      <c r="Q717" s="33"/>
      <c r="R717" s="33"/>
      <c r="S717" s="33"/>
      <c r="T717" s="33"/>
      <c r="U717" s="33"/>
      <c r="V717" s="33"/>
      <c r="W717" s="33"/>
    </row>
    <row r="718" spans="1:23" ht="15.75" customHeight="1" x14ac:dyDescent="0.25">
      <c r="A718" s="33"/>
      <c r="B718" s="33"/>
      <c r="C718" s="33"/>
      <c r="D718" s="33"/>
      <c r="E718" s="33"/>
      <c r="F718" s="33"/>
      <c r="G718" s="33"/>
      <c r="H718" s="33"/>
      <c r="I718" s="33"/>
      <c r="J718" s="33"/>
      <c r="K718" s="33"/>
      <c r="L718" s="33"/>
      <c r="M718" s="33"/>
      <c r="N718" s="33"/>
      <c r="O718" s="33"/>
      <c r="P718" s="33"/>
      <c r="Q718" s="33"/>
      <c r="R718" s="33"/>
      <c r="S718" s="33"/>
      <c r="T718" s="33"/>
      <c r="U718" s="33"/>
      <c r="V718" s="33"/>
      <c r="W718" s="33"/>
    </row>
    <row r="719" spans="1:23" ht="15.75" customHeight="1" x14ac:dyDescent="0.25">
      <c r="A719" s="33"/>
      <c r="B719" s="33"/>
      <c r="C719" s="33"/>
      <c r="D719" s="33"/>
      <c r="E719" s="33"/>
      <c r="F719" s="33"/>
      <c r="G719" s="33"/>
      <c r="H719" s="33"/>
      <c r="I719" s="33"/>
      <c r="J719" s="33"/>
      <c r="K719" s="33"/>
      <c r="L719" s="33"/>
      <c r="M719" s="33"/>
      <c r="N719" s="33"/>
      <c r="O719" s="33"/>
      <c r="P719" s="33"/>
      <c r="Q719" s="33"/>
      <c r="R719" s="33"/>
      <c r="S719" s="33"/>
      <c r="T719" s="33"/>
      <c r="U719" s="33"/>
      <c r="V719" s="33"/>
      <c r="W719" s="33"/>
    </row>
    <row r="720" spans="1:23" ht="15.75" customHeight="1" x14ac:dyDescent="0.25">
      <c r="A720" s="33"/>
      <c r="B720" s="33"/>
      <c r="C720" s="33"/>
      <c r="D720" s="33"/>
      <c r="E720" s="33"/>
      <c r="F720" s="33"/>
      <c r="G720" s="33"/>
      <c r="H720" s="33"/>
      <c r="I720" s="33"/>
      <c r="J720" s="33"/>
      <c r="K720" s="33"/>
      <c r="L720" s="33"/>
      <c r="M720" s="33"/>
      <c r="N720" s="33"/>
      <c r="O720" s="33"/>
      <c r="P720" s="33"/>
      <c r="Q720" s="33"/>
      <c r="R720" s="33"/>
      <c r="S720" s="33"/>
      <c r="T720" s="33"/>
      <c r="U720" s="33"/>
      <c r="V720" s="33"/>
      <c r="W720" s="33"/>
    </row>
    <row r="721" spans="1:23" ht="15.75" customHeight="1" x14ac:dyDescent="0.25">
      <c r="A721" s="33"/>
      <c r="B721" s="33"/>
      <c r="C721" s="33"/>
      <c r="D721" s="33"/>
      <c r="E721" s="33"/>
      <c r="F721" s="33"/>
      <c r="G721" s="33"/>
      <c r="H721" s="33"/>
      <c r="I721" s="33"/>
      <c r="J721" s="33"/>
      <c r="K721" s="33"/>
      <c r="L721" s="33"/>
      <c r="M721" s="33"/>
      <c r="N721" s="33"/>
      <c r="O721" s="33"/>
      <c r="P721" s="33"/>
      <c r="Q721" s="33"/>
      <c r="R721" s="33"/>
      <c r="S721" s="33"/>
      <c r="T721" s="33"/>
      <c r="U721" s="33"/>
      <c r="V721" s="33"/>
      <c r="W721" s="33"/>
    </row>
    <row r="722" spans="1:23" ht="15.75" customHeight="1" x14ac:dyDescent="0.25">
      <c r="A722" s="33"/>
      <c r="B722" s="33"/>
      <c r="C722" s="33"/>
      <c r="D722" s="33"/>
      <c r="E722" s="33"/>
      <c r="F722" s="33"/>
      <c r="G722" s="33"/>
      <c r="H722" s="33"/>
      <c r="I722" s="33"/>
      <c r="J722" s="33"/>
      <c r="K722" s="33"/>
      <c r="L722" s="33"/>
      <c r="M722" s="33"/>
      <c r="N722" s="33"/>
      <c r="O722" s="33"/>
      <c r="P722" s="33"/>
      <c r="Q722" s="33"/>
      <c r="R722" s="33"/>
      <c r="S722" s="33"/>
      <c r="T722" s="33"/>
      <c r="U722" s="33"/>
      <c r="V722" s="33"/>
      <c r="W722" s="33"/>
    </row>
    <row r="723" spans="1:23" ht="15.75" customHeight="1" x14ac:dyDescent="0.25">
      <c r="A723" s="33"/>
      <c r="B723" s="33"/>
      <c r="C723" s="33"/>
      <c r="D723" s="33"/>
      <c r="E723" s="33"/>
      <c r="F723" s="33"/>
      <c r="G723" s="33"/>
      <c r="H723" s="33"/>
      <c r="I723" s="33"/>
      <c r="J723" s="33"/>
      <c r="K723" s="33"/>
      <c r="L723" s="33"/>
      <c r="M723" s="33"/>
      <c r="N723" s="33"/>
      <c r="O723" s="33"/>
      <c r="P723" s="33"/>
      <c r="Q723" s="33"/>
      <c r="R723" s="33"/>
      <c r="S723" s="33"/>
      <c r="T723" s="33"/>
      <c r="U723" s="33"/>
      <c r="V723" s="33"/>
      <c r="W723" s="33"/>
    </row>
    <row r="724" spans="1:23" ht="15.75" customHeight="1" x14ac:dyDescent="0.25">
      <c r="A724" s="33"/>
      <c r="B724" s="33"/>
      <c r="C724" s="33"/>
      <c r="D724" s="33"/>
      <c r="E724" s="33"/>
      <c r="F724" s="33"/>
      <c r="G724" s="33"/>
      <c r="H724" s="33"/>
      <c r="I724" s="33"/>
      <c r="J724" s="33"/>
      <c r="K724" s="33"/>
      <c r="L724" s="33"/>
      <c r="M724" s="33"/>
      <c r="N724" s="33"/>
      <c r="O724" s="33"/>
      <c r="P724" s="33"/>
      <c r="Q724" s="33"/>
      <c r="R724" s="33"/>
      <c r="S724" s="33"/>
      <c r="T724" s="33"/>
      <c r="U724" s="33"/>
      <c r="V724" s="33"/>
      <c r="W724" s="33"/>
    </row>
    <row r="725" spans="1:23" ht="15.75" customHeight="1" x14ac:dyDescent="0.25">
      <c r="A725" s="33"/>
      <c r="B725" s="33"/>
      <c r="C725" s="33"/>
      <c r="D725" s="33"/>
      <c r="E725" s="33"/>
      <c r="F725" s="33"/>
      <c r="G725" s="33"/>
      <c r="H725" s="33"/>
      <c r="I725" s="33"/>
      <c r="J725" s="33"/>
      <c r="K725" s="33"/>
      <c r="L725" s="33"/>
      <c r="M725" s="33"/>
      <c r="N725" s="33"/>
      <c r="O725" s="33"/>
      <c r="P725" s="33"/>
      <c r="Q725" s="33"/>
      <c r="R725" s="33"/>
      <c r="S725" s="33"/>
      <c r="T725" s="33"/>
      <c r="U725" s="33"/>
      <c r="V725" s="33"/>
      <c r="W725" s="33"/>
    </row>
    <row r="726" spans="1:23" ht="15.75" customHeight="1" x14ac:dyDescent="0.25">
      <c r="A726" s="33"/>
      <c r="B726" s="33"/>
      <c r="C726" s="33"/>
      <c r="D726" s="33"/>
      <c r="E726" s="33"/>
      <c r="F726" s="33"/>
      <c r="G726" s="33"/>
      <c r="H726" s="33"/>
      <c r="I726" s="33"/>
      <c r="J726" s="33"/>
      <c r="K726" s="33"/>
      <c r="L726" s="33"/>
      <c r="M726" s="33"/>
      <c r="N726" s="33"/>
      <c r="O726" s="33"/>
      <c r="P726" s="33"/>
      <c r="Q726" s="33"/>
      <c r="R726" s="33"/>
      <c r="S726" s="33"/>
      <c r="T726" s="33"/>
      <c r="U726" s="33"/>
      <c r="V726" s="33"/>
      <c r="W726" s="33"/>
    </row>
    <row r="727" spans="1:23" ht="15.75" customHeight="1" x14ac:dyDescent="0.25">
      <c r="A727" s="33"/>
      <c r="B727" s="33"/>
      <c r="C727" s="33"/>
      <c r="D727" s="33"/>
      <c r="E727" s="33"/>
      <c r="F727" s="33"/>
      <c r="G727" s="33"/>
      <c r="H727" s="33"/>
      <c r="I727" s="33"/>
      <c r="J727" s="33"/>
      <c r="K727" s="33"/>
      <c r="L727" s="33"/>
      <c r="M727" s="33"/>
      <c r="N727" s="33"/>
      <c r="O727" s="33"/>
      <c r="P727" s="33"/>
      <c r="Q727" s="33"/>
      <c r="R727" s="33"/>
      <c r="S727" s="33"/>
      <c r="T727" s="33"/>
      <c r="U727" s="33"/>
      <c r="V727" s="33"/>
      <c r="W727" s="33"/>
    </row>
    <row r="728" spans="1:23" ht="15.75" customHeight="1" x14ac:dyDescent="0.25">
      <c r="A728" s="33"/>
      <c r="B728" s="33"/>
      <c r="C728" s="33"/>
      <c r="D728" s="33"/>
      <c r="E728" s="33"/>
      <c r="F728" s="33"/>
      <c r="G728" s="33"/>
      <c r="H728" s="33"/>
      <c r="I728" s="33"/>
      <c r="J728" s="33"/>
      <c r="K728" s="33"/>
      <c r="L728" s="33"/>
      <c r="M728" s="33"/>
      <c r="N728" s="33"/>
      <c r="O728" s="33"/>
      <c r="P728" s="33"/>
      <c r="Q728" s="33"/>
      <c r="R728" s="33"/>
      <c r="S728" s="33"/>
      <c r="T728" s="33"/>
      <c r="U728" s="33"/>
      <c r="V728" s="33"/>
      <c r="W728" s="33"/>
    </row>
    <row r="729" spans="1:23" ht="15.75" customHeight="1" x14ac:dyDescent="0.25">
      <c r="A729" s="33"/>
      <c r="B729" s="33"/>
      <c r="C729" s="33"/>
      <c r="D729" s="33"/>
      <c r="E729" s="33"/>
      <c r="F729" s="33"/>
      <c r="G729" s="33"/>
      <c r="H729" s="33"/>
      <c r="I729" s="33"/>
      <c r="J729" s="33"/>
      <c r="K729" s="33"/>
      <c r="L729" s="33"/>
      <c r="M729" s="33"/>
      <c r="N729" s="33"/>
      <c r="O729" s="33"/>
      <c r="P729" s="33"/>
      <c r="Q729" s="33"/>
      <c r="R729" s="33"/>
      <c r="S729" s="33"/>
      <c r="T729" s="33"/>
      <c r="U729" s="33"/>
      <c r="V729" s="33"/>
      <c r="W729" s="33"/>
    </row>
    <row r="730" spans="1:23" ht="15.75" customHeight="1" x14ac:dyDescent="0.25">
      <c r="A730" s="33"/>
      <c r="B730" s="33"/>
      <c r="C730" s="33"/>
      <c r="D730" s="33"/>
      <c r="E730" s="33"/>
      <c r="F730" s="33"/>
      <c r="G730" s="33"/>
      <c r="H730" s="33"/>
      <c r="I730" s="33"/>
      <c r="J730" s="33"/>
      <c r="K730" s="33"/>
      <c r="L730" s="33"/>
      <c r="M730" s="33"/>
      <c r="N730" s="33"/>
      <c r="O730" s="33"/>
      <c r="P730" s="33"/>
      <c r="Q730" s="33"/>
      <c r="R730" s="33"/>
      <c r="S730" s="33"/>
      <c r="T730" s="33"/>
      <c r="U730" s="33"/>
      <c r="V730" s="33"/>
      <c r="W730" s="33"/>
    </row>
    <row r="731" spans="1:23" ht="15.75" customHeight="1" x14ac:dyDescent="0.25">
      <c r="A731" s="33"/>
      <c r="B731" s="33"/>
      <c r="C731" s="33"/>
      <c r="D731" s="33"/>
      <c r="E731" s="33"/>
      <c r="F731" s="33"/>
      <c r="G731" s="33"/>
      <c r="H731" s="33"/>
      <c r="I731" s="33"/>
      <c r="J731" s="33"/>
      <c r="K731" s="33"/>
      <c r="L731" s="33"/>
      <c r="M731" s="33"/>
      <c r="N731" s="33"/>
      <c r="O731" s="33"/>
      <c r="P731" s="33"/>
      <c r="Q731" s="33"/>
      <c r="R731" s="33"/>
      <c r="S731" s="33"/>
      <c r="T731" s="33"/>
      <c r="U731" s="33"/>
      <c r="V731" s="33"/>
      <c r="W731" s="33"/>
    </row>
    <row r="732" spans="1:23" ht="15.75" customHeight="1" x14ac:dyDescent="0.25">
      <c r="A732" s="33"/>
      <c r="B732" s="33"/>
      <c r="C732" s="33"/>
      <c r="D732" s="33"/>
      <c r="E732" s="33"/>
      <c r="F732" s="33"/>
      <c r="G732" s="33"/>
      <c r="H732" s="33"/>
      <c r="I732" s="33"/>
      <c r="J732" s="33"/>
      <c r="K732" s="33"/>
      <c r="L732" s="33"/>
      <c r="M732" s="33"/>
      <c r="N732" s="33"/>
      <c r="O732" s="33"/>
      <c r="P732" s="33"/>
      <c r="Q732" s="33"/>
      <c r="R732" s="33"/>
      <c r="S732" s="33"/>
      <c r="T732" s="33"/>
      <c r="U732" s="33"/>
      <c r="V732" s="33"/>
      <c r="W732" s="33"/>
    </row>
    <row r="733" spans="1:23" ht="15.75" customHeight="1" x14ac:dyDescent="0.25">
      <c r="A733" s="33"/>
      <c r="B733" s="33"/>
      <c r="C733" s="33"/>
      <c r="D733" s="33"/>
      <c r="E733" s="33"/>
      <c r="F733" s="33"/>
      <c r="G733" s="33"/>
      <c r="H733" s="33"/>
      <c r="I733" s="33"/>
      <c r="J733" s="33"/>
      <c r="K733" s="33"/>
      <c r="L733" s="33"/>
      <c r="M733" s="33"/>
      <c r="N733" s="33"/>
      <c r="O733" s="33"/>
      <c r="P733" s="33"/>
      <c r="Q733" s="33"/>
      <c r="R733" s="33"/>
      <c r="S733" s="33"/>
      <c r="T733" s="33"/>
      <c r="U733" s="33"/>
      <c r="V733" s="33"/>
      <c r="W733" s="33"/>
    </row>
    <row r="734" spans="1:23" ht="15.75" customHeight="1" x14ac:dyDescent="0.25">
      <c r="A734" s="33"/>
      <c r="B734" s="33"/>
      <c r="C734" s="33"/>
      <c r="D734" s="33"/>
      <c r="E734" s="33"/>
      <c r="F734" s="33"/>
      <c r="G734" s="33"/>
      <c r="H734" s="33"/>
      <c r="I734" s="33"/>
      <c r="J734" s="33"/>
      <c r="K734" s="33"/>
      <c r="L734" s="33"/>
      <c r="M734" s="33"/>
      <c r="N734" s="33"/>
      <c r="O734" s="33"/>
      <c r="P734" s="33"/>
      <c r="Q734" s="33"/>
      <c r="R734" s="33"/>
      <c r="S734" s="33"/>
      <c r="T734" s="33"/>
      <c r="U734" s="33"/>
      <c r="V734" s="33"/>
      <c r="W734" s="33"/>
    </row>
    <row r="735" spans="1:23" ht="15.75" customHeight="1" x14ac:dyDescent="0.25">
      <c r="A735" s="33"/>
      <c r="B735" s="33"/>
      <c r="C735" s="33"/>
      <c r="D735" s="33"/>
      <c r="E735" s="33"/>
      <c r="F735" s="33"/>
      <c r="G735" s="33"/>
      <c r="H735" s="33"/>
      <c r="I735" s="33"/>
      <c r="J735" s="33"/>
      <c r="K735" s="33"/>
      <c r="L735" s="33"/>
      <c r="M735" s="33"/>
      <c r="N735" s="33"/>
      <c r="O735" s="33"/>
      <c r="P735" s="33"/>
      <c r="Q735" s="33"/>
      <c r="R735" s="33"/>
      <c r="S735" s="33"/>
      <c r="T735" s="33"/>
      <c r="U735" s="33"/>
      <c r="V735" s="33"/>
      <c r="W735" s="33"/>
    </row>
    <row r="736" spans="1:23" ht="15.75" customHeight="1" x14ac:dyDescent="0.25">
      <c r="A736" s="33"/>
      <c r="B736" s="33"/>
      <c r="C736" s="33"/>
      <c r="D736" s="33"/>
      <c r="E736" s="33"/>
      <c r="F736" s="33"/>
      <c r="G736" s="33"/>
      <c r="H736" s="33"/>
      <c r="I736" s="33"/>
      <c r="J736" s="33"/>
      <c r="K736" s="33"/>
      <c r="L736" s="33"/>
      <c r="M736" s="33"/>
      <c r="N736" s="33"/>
      <c r="O736" s="33"/>
      <c r="P736" s="33"/>
      <c r="Q736" s="33"/>
      <c r="R736" s="33"/>
      <c r="S736" s="33"/>
      <c r="T736" s="33"/>
      <c r="U736" s="33"/>
      <c r="V736" s="33"/>
      <c r="W736" s="33"/>
    </row>
    <row r="737" spans="1:23" ht="15.75" customHeight="1" x14ac:dyDescent="0.25">
      <c r="A737" s="33"/>
      <c r="B737" s="33"/>
      <c r="C737" s="33"/>
      <c r="D737" s="33"/>
      <c r="E737" s="33"/>
      <c r="F737" s="33"/>
      <c r="G737" s="33"/>
      <c r="H737" s="33"/>
      <c r="I737" s="33"/>
      <c r="J737" s="33"/>
      <c r="K737" s="33"/>
      <c r="L737" s="33"/>
      <c r="M737" s="33"/>
      <c r="N737" s="33"/>
      <c r="O737" s="33"/>
      <c r="P737" s="33"/>
      <c r="Q737" s="33"/>
      <c r="R737" s="33"/>
      <c r="S737" s="33"/>
      <c r="T737" s="33"/>
      <c r="U737" s="33"/>
      <c r="V737" s="33"/>
      <c r="W737" s="33"/>
    </row>
    <row r="738" spans="1:23" ht="15.75" customHeight="1" x14ac:dyDescent="0.25">
      <c r="A738" s="33"/>
      <c r="B738" s="33"/>
      <c r="C738" s="33"/>
      <c r="D738" s="33"/>
      <c r="E738" s="33"/>
      <c r="F738" s="33"/>
      <c r="G738" s="33"/>
      <c r="H738" s="33"/>
      <c r="I738" s="33"/>
      <c r="J738" s="33"/>
      <c r="K738" s="33"/>
      <c r="L738" s="33"/>
      <c r="M738" s="33"/>
      <c r="N738" s="33"/>
      <c r="O738" s="33"/>
      <c r="P738" s="33"/>
      <c r="Q738" s="33"/>
      <c r="R738" s="33"/>
      <c r="S738" s="33"/>
      <c r="T738" s="33"/>
      <c r="U738" s="33"/>
      <c r="V738" s="33"/>
      <c r="W738" s="33"/>
    </row>
    <row r="739" spans="1:23" ht="15.75" customHeight="1" x14ac:dyDescent="0.25">
      <c r="A739" s="33"/>
      <c r="B739" s="33"/>
      <c r="C739" s="33"/>
      <c r="D739" s="33"/>
      <c r="E739" s="33"/>
      <c r="F739" s="33"/>
      <c r="G739" s="33"/>
      <c r="H739" s="33"/>
      <c r="I739" s="33"/>
      <c r="J739" s="33"/>
      <c r="K739" s="33"/>
      <c r="L739" s="33"/>
      <c r="M739" s="33"/>
      <c r="N739" s="33"/>
      <c r="O739" s="33"/>
      <c r="P739" s="33"/>
      <c r="Q739" s="33"/>
      <c r="R739" s="33"/>
      <c r="S739" s="33"/>
      <c r="T739" s="33"/>
      <c r="U739" s="33"/>
      <c r="V739" s="33"/>
      <c r="W739" s="33"/>
    </row>
    <row r="740" spans="1:23" ht="15.75" customHeight="1" x14ac:dyDescent="0.25">
      <c r="A740" s="33"/>
      <c r="B740" s="33"/>
      <c r="C740" s="33"/>
      <c r="D740" s="33"/>
      <c r="E740" s="33"/>
      <c r="F740" s="33"/>
      <c r="G740" s="33"/>
      <c r="H740" s="33"/>
      <c r="I740" s="33"/>
      <c r="J740" s="33"/>
      <c r="K740" s="33"/>
      <c r="L740" s="33"/>
      <c r="M740" s="33"/>
      <c r="N740" s="33"/>
      <c r="O740" s="33"/>
      <c r="P740" s="33"/>
      <c r="Q740" s="33"/>
      <c r="R740" s="33"/>
      <c r="S740" s="33"/>
      <c r="T740" s="33"/>
      <c r="U740" s="33"/>
      <c r="V740" s="33"/>
      <c r="W740" s="33"/>
    </row>
    <row r="741" spans="1:23" ht="15.75" customHeight="1" x14ac:dyDescent="0.25">
      <c r="A741" s="33"/>
      <c r="B741" s="33"/>
      <c r="C741" s="33"/>
      <c r="D741" s="33"/>
      <c r="E741" s="33"/>
      <c r="F741" s="33"/>
      <c r="G741" s="33"/>
      <c r="H741" s="33"/>
      <c r="I741" s="33"/>
      <c r="J741" s="33"/>
      <c r="K741" s="33"/>
      <c r="L741" s="33"/>
      <c r="M741" s="33"/>
      <c r="N741" s="33"/>
      <c r="O741" s="33"/>
      <c r="P741" s="33"/>
      <c r="Q741" s="33"/>
      <c r="R741" s="33"/>
      <c r="S741" s="33"/>
      <c r="T741" s="33"/>
      <c r="U741" s="33"/>
      <c r="V741" s="33"/>
      <c r="W741" s="33"/>
    </row>
    <row r="742" spans="1:23" ht="15.75" customHeight="1" x14ac:dyDescent="0.25">
      <c r="A742" s="33"/>
      <c r="B742" s="33"/>
      <c r="C742" s="33"/>
      <c r="D742" s="33"/>
      <c r="E742" s="33"/>
      <c r="F742" s="33"/>
      <c r="G742" s="33"/>
      <c r="H742" s="33"/>
      <c r="I742" s="33"/>
      <c r="J742" s="33"/>
      <c r="K742" s="33"/>
      <c r="L742" s="33"/>
      <c r="M742" s="33"/>
      <c r="N742" s="33"/>
      <c r="O742" s="33"/>
      <c r="P742" s="33"/>
      <c r="Q742" s="33"/>
      <c r="R742" s="33"/>
      <c r="S742" s="33"/>
      <c r="T742" s="33"/>
      <c r="U742" s="33"/>
      <c r="V742" s="33"/>
      <c r="W742" s="33"/>
    </row>
    <row r="743" spans="1:23" ht="15.75" customHeight="1" x14ac:dyDescent="0.25">
      <c r="A743" s="33"/>
      <c r="B743" s="33"/>
      <c r="C743" s="33"/>
      <c r="D743" s="33"/>
      <c r="E743" s="33"/>
      <c r="F743" s="33"/>
      <c r="G743" s="33"/>
      <c r="H743" s="33"/>
      <c r="I743" s="33"/>
      <c r="J743" s="33"/>
      <c r="K743" s="33"/>
      <c r="L743" s="33"/>
      <c r="M743" s="33"/>
      <c r="N743" s="33"/>
      <c r="O743" s="33"/>
      <c r="P743" s="33"/>
      <c r="Q743" s="33"/>
      <c r="R743" s="33"/>
      <c r="S743" s="33"/>
      <c r="T743" s="33"/>
      <c r="U743" s="33"/>
      <c r="V743" s="33"/>
      <c r="W743" s="33"/>
    </row>
    <row r="744" spans="1:23" ht="15.75" customHeight="1" x14ac:dyDescent="0.25">
      <c r="A744" s="33"/>
      <c r="B744" s="33"/>
      <c r="C744" s="33"/>
      <c r="D744" s="33"/>
      <c r="E744" s="33"/>
      <c r="F744" s="33"/>
      <c r="G744" s="33"/>
      <c r="H744" s="33"/>
      <c r="I744" s="33"/>
      <c r="J744" s="33"/>
      <c r="K744" s="33"/>
      <c r="L744" s="33"/>
      <c r="M744" s="33"/>
      <c r="N744" s="33"/>
      <c r="O744" s="33"/>
      <c r="P744" s="33"/>
      <c r="Q744" s="33"/>
      <c r="R744" s="33"/>
      <c r="S744" s="33"/>
      <c r="T744" s="33"/>
      <c r="U744" s="33"/>
      <c r="V744" s="33"/>
      <c r="W744" s="33"/>
    </row>
    <row r="745" spans="1:23" ht="15.75" customHeight="1" x14ac:dyDescent="0.25">
      <c r="A745" s="33"/>
      <c r="B745" s="33"/>
      <c r="C745" s="33"/>
      <c r="D745" s="33"/>
      <c r="E745" s="33"/>
      <c r="F745" s="33"/>
      <c r="G745" s="33"/>
      <c r="H745" s="33"/>
      <c r="I745" s="33"/>
      <c r="J745" s="33"/>
      <c r="K745" s="33"/>
      <c r="L745" s="33"/>
      <c r="M745" s="33"/>
      <c r="N745" s="33"/>
      <c r="O745" s="33"/>
      <c r="P745" s="33"/>
      <c r="Q745" s="33"/>
      <c r="R745" s="33"/>
      <c r="S745" s="33"/>
      <c r="T745" s="33"/>
      <c r="U745" s="33"/>
      <c r="V745" s="33"/>
      <c r="W745" s="33"/>
    </row>
    <row r="746" spans="1:23" ht="15.75" customHeight="1" x14ac:dyDescent="0.25">
      <c r="A746" s="33"/>
      <c r="B746" s="33"/>
      <c r="C746" s="33"/>
      <c r="D746" s="33"/>
      <c r="E746" s="33"/>
      <c r="F746" s="33"/>
      <c r="G746" s="33"/>
      <c r="H746" s="33"/>
      <c r="I746" s="33"/>
      <c r="J746" s="33"/>
      <c r="K746" s="33"/>
      <c r="L746" s="33"/>
      <c r="M746" s="33"/>
      <c r="N746" s="33"/>
      <c r="O746" s="33"/>
      <c r="P746" s="33"/>
      <c r="Q746" s="33"/>
      <c r="R746" s="33"/>
      <c r="S746" s="33"/>
      <c r="T746" s="33"/>
      <c r="U746" s="33"/>
      <c r="V746" s="33"/>
      <c r="W746" s="33"/>
    </row>
    <row r="747" spans="1:23" ht="15.75" customHeight="1" x14ac:dyDescent="0.25">
      <c r="A747" s="33"/>
      <c r="B747" s="33"/>
      <c r="C747" s="33"/>
      <c r="D747" s="33"/>
      <c r="E747" s="33"/>
      <c r="F747" s="33"/>
      <c r="G747" s="33"/>
      <c r="H747" s="33"/>
      <c r="I747" s="33"/>
      <c r="J747" s="33"/>
      <c r="K747" s="33"/>
      <c r="L747" s="33"/>
      <c r="M747" s="33"/>
      <c r="N747" s="33"/>
      <c r="O747" s="33"/>
      <c r="P747" s="33"/>
      <c r="Q747" s="33"/>
      <c r="R747" s="33"/>
      <c r="S747" s="33"/>
      <c r="T747" s="33"/>
      <c r="U747" s="33"/>
      <c r="V747" s="33"/>
      <c r="W747" s="33"/>
    </row>
    <row r="748" spans="1:23" ht="15.75" customHeight="1" x14ac:dyDescent="0.25">
      <c r="A748" s="33"/>
      <c r="B748" s="33"/>
      <c r="C748" s="33"/>
      <c r="D748" s="33"/>
      <c r="E748" s="33"/>
      <c r="F748" s="33"/>
      <c r="G748" s="33"/>
      <c r="H748" s="33"/>
      <c r="I748" s="33"/>
      <c r="J748" s="33"/>
      <c r="K748" s="33"/>
      <c r="L748" s="33"/>
      <c r="M748" s="33"/>
      <c r="N748" s="33"/>
      <c r="O748" s="33"/>
      <c r="P748" s="33"/>
      <c r="Q748" s="33"/>
      <c r="R748" s="33"/>
      <c r="S748" s="33"/>
      <c r="T748" s="33"/>
      <c r="U748" s="33"/>
      <c r="V748" s="33"/>
      <c r="W748" s="33"/>
    </row>
    <row r="749" spans="1:23" ht="15.75" customHeight="1" x14ac:dyDescent="0.25">
      <c r="A749" s="33"/>
      <c r="B749" s="33"/>
      <c r="C749" s="33"/>
      <c r="D749" s="33"/>
      <c r="E749" s="33"/>
      <c r="F749" s="33"/>
      <c r="G749" s="33"/>
      <c r="H749" s="33"/>
      <c r="I749" s="33"/>
      <c r="J749" s="33"/>
      <c r="K749" s="33"/>
      <c r="L749" s="33"/>
      <c r="M749" s="33"/>
      <c r="N749" s="33"/>
      <c r="O749" s="33"/>
      <c r="P749" s="33"/>
      <c r="Q749" s="33"/>
      <c r="R749" s="33"/>
      <c r="S749" s="33"/>
      <c r="T749" s="33"/>
      <c r="U749" s="33"/>
      <c r="V749" s="33"/>
      <c r="W749" s="33"/>
    </row>
    <row r="750" spans="1:23" ht="15.75" customHeight="1" x14ac:dyDescent="0.25">
      <c r="A750" s="33"/>
      <c r="B750" s="33"/>
      <c r="C750" s="33"/>
      <c r="D750" s="33"/>
      <c r="E750" s="33"/>
      <c r="F750" s="33"/>
      <c r="G750" s="33"/>
      <c r="H750" s="33"/>
      <c r="I750" s="33"/>
      <c r="J750" s="33"/>
      <c r="K750" s="33"/>
      <c r="L750" s="33"/>
      <c r="M750" s="33"/>
      <c r="N750" s="33"/>
      <c r="O750" s="33"/>
      <c r="P750" s="33"/>
      <c r="Q750" s="33"/>
      <c r="R750" s="33"/>
      <c r="S750" s="33"/>
      <c r="T750" s="33"/>
      <c r="U750" s="33"/>
      <c r="V750" s="33"/>
      <c r="W750" s="33"/>
    </row>
    <row r="751" spans="1:23" ht="15.75" customHeight="1" x14ac:dyDescent="0.25">
      <c r="A751" s="33"/>
      <c r="B751" s="33"/>
      <c r="C751" s="33"/>
      <c r="D751" s="33"/>
      <c r="E751" s="33"/>
      <c r="F751" s="33"/>
      <c r="G751" s="33"/>
      <c r="H751" s="33"/>
      <c r="I751" s="33"/>
      <c r="J751" s="33"/>
      <c r="K751" s="33"/>
      <c r="L751" s="33"/>
      <c r="M751" s="33"/>
      <c r="N751" s="33"/>
      <c r="O751" s="33"/>
      <c r="P751" s="33"/>
      <c r="Q751" s="33"/>
      <c r="R751" s="33"/>
      <c r="S751" s="33"/>
      <c r="T751" s="33"/>
      <c r="U751" s="33"/>
      <c r="V751" s="33"/>
      <c r="W751" s="33"/>
    </row>
    <row r="752" spans="1:23" ht="15.75" customHeight="1" x14ac:dyDescent="0.25">
      <c r="A752" s="33"/>
      <c r="B752" s="33"/>
      <c r="C752" s="33"/>
      <c r="D752" s="33"/>
      <c r="E752" s="33"/>
      <c r="F752" s="33"/>
      <c r="G752" s="33"/>
      <c r="H752" s="33"/>
      <c r="I752" s="33"/>
      <c r="J752" s="33"/>
      <c r="K752" s="33"/>
      <c r="L752" s="33"/>
      <c r="M752" s="33"/>
      <c r="N752" s="33"/>
      <c r="O752" s="33"/>
      <c r="P752" s="33"/>
      <c r="Q752" s="33"/>
      <c r="R752" s="33"/>
      <c r="S752" s="33"/>
      <c r="T752" s="33"/>
      <c r="U752" s="33"/>
      <c r="V752" s="33"/>
      <c r="W752" s="33"/>
    </row>
    <row r="753" spans="1:23" ht="15.75" customHeight="1" x14ac:dyDescent="0.25">
      <c r="A753" s="33"/>
      <c r="B753" s="33"/>
      <c r="C753" s="33"/>
      <c r="D753" s="33"/>
      <c r="E753" s="33"/>
      <c r="F753" s="33"/>
      <c r="G753" s="33"/>
      <c r="H753" s="33"/>
      <c r="I753" s="33"/>
      <c r="J753" s="33"/>
      <c r="K753" s="33"/>
      <c r="L753" s="33"/>
      <c r="M753" s="33"/>
      <c r="N753" s="33"/>
      <c r="O753" s="33"/>
      <c r="P753" s="33"/>
      <c r="Q753" s="33"/>
      <c r="R753" s="33"/>
      <c r="S753" s="33"/>
      <c r="T753" s="33"/>
      <c r="U753" s="33"/>
      <c r="V753" s="33"/>
      <c r="W753" s="33"/>
    </row>
    <row r="754" spans="1:23" ht="15.75" customHeight="1" x14ac:dyDescent="0.25">
      <c r="A754" s="33"/>
      <c r="B754" s="33"/>
      <c r="C754" s="33"/>
      <c r="D754" s="33"/>
      <c r="E754" s="33"/>
      <c r="F754" s="33"/>
      <c r="G754" s="33"/>
      <c r="H754" s="33"/>
      <c r="I754" s="33"/>
      <c r="J754" s="33"/>
      <c r="K754" s="33"/>
      <c r="L754" s="33"/>
      <c r="M754" s="33"/>
      <c r="N754" s="33"/>
      <c r="O754" s="33"/>
      <c r="P754" s="33"/>
      <c r="Q754" s="33"/>
      <c r="R754" s="33"/>
      <c r="S754" s="33"/>
      <c r="T754" s="33"/>
      <c r="U754" s="33"/>
      <c r="V754" s="33"/>
      <c r="W754" s="33"/>
    </row>
    <row r="755" spans="1:23" ht="15.75" customHeight="1" x14ac:dyDescent="0.25">
      <c r="A755" s="33"/>
      <c r="B755" s="33"/>
      <c r="C755" s="33"/>
      <c r="D755" s="33"/>
      <c r="E755" s="33"/>
      <c r="F755" s="33"/>
      <c r="G755" s="33"/>
      <c r="H755" s="33"/>
      <c r="I755" s="33"/>
      <c r="J755" s="33"/>
      <c r="K755" s="33"/>
      <c r="L755" s="33"/>
      <c r="M755" s="33"/>
      <c r="N755" s="33"/>
      <c r="O755" s="33"/>
      <c r="P755" s="33"/>
      <c r="Q755" s="33"/>
      <c r="R755" s="33"/>
      <c r="S755" s="33"/>
      <c r="T755" s="33"/>
      <c r="U755" s="33"/>
      <c r="V755" s="33"/>
      <c r="W755" s="33"/>
    </row>
    <row r="756" spans="1:23" ht="15.75" customHeight="1" x14ac:dyDescent="0.25">
      <c r="A756" s="33"/>
      <c r="B756" s="33"/>
      <c r="C756" s="33"/>
      <c r="D756" s="33"/>
      <c r="E756" s="33"/>
      <c r="F756" s="33"/>
      <c r="G756" s="33"/>
      <c r="H756" s="33"/>
      <c r="I756" s="33"/>
      <c r="J756" s="33"/>
      <c r="K756" s="33"/>
      <c r="L756" s="33"/>
      <c r="M756" s="33"/>
      <c r="N756" s="33"/>
      <c r="O756" s="33"/>
      <c r="P756" s="33"/>
      <c r="Q756" s="33"/>
      <c r="R756" s="33"/>
      <c r="S756" s="33"/>
      <c r="T756" s="33"/>
      <c r="U756" s="33"/>
      <c r="V756" s="33"/>
      <c r="W756" s="33"/>
    </row>
    <row r="757" spans="1:23" ht="15.75" customHeight="1" x14ac:dyDescent="0.25">
      <c r="A757" s="33"/>
      <c r="B757" s="33"/>
      <c r="C757" s="33"/>
      <c r="D757" s="33"/>
      <c r="E757" s="33"/>
      <c r="F757" s="33"/>
      <c r="G757" s="33"/>
      <c r="H757" s="33"/>
      <c r="I757" s="33"/>
      <c r="J757" s="33"/>
      <c r="K757" s="33"/>
      <c r="L757" s="33"/>
      <c r="M757" s="33"/>
      <c r="N757" s="33"/>
      <c r="O757" s="33"/>
      <c r="P757" s="33"/>
      <c r="Q757" s="33"/>
      <c r="R757" s="33"/>
      <c r="S757" s="33"/>
      <c r="T757" s="33"/>
      <c r="U757" s="33"/>
      <c r="V757" s="33"/>
      <c r="W757" s="33"/>
    </row>
    <row r="758" spans="1:23" ht="15.75" customHeight="1" x14ac:dyDescent="0.25">
      <c r="A758" s="33"/>
      <c r="B758" s="33"/>
      <c r="C758" s="33"/>
      <c r="D758" s="33"/>
      <c r="E758" s="33"/>
      <c r="F758" s="33"/>
      <c r="G758" s="33"/>
      <c r="H758" s="33"/>
      <c r="I758" s="33"/>
      <c r="J758" s="33"/>
      <c r="K758" s="33"/>
      <c r="L758" s="33"/>
      <c r="M758" s="33"/>
      <c r="N758" s="33"/>
      <c r="O758" s="33"/>
      <c r="P758" s="33"/>
      <c r="Q758" s="33"/>
      <c r="R758" s="33"/>
      <c r="S758" s="33"/>
      <c r="T758" s="33"/>
      <c r="U758" s="33"/>
      <c r="V758" s="33"/>
      <c r="W758" s="33"/>
    </row>
    <row r="759" spans="1:23" ht="15.75" customHeight="1" x14ac:dyDescent="0.25">
      <c r="A759" s="33"/>
      <c r="B759" s="33"/>
      <c r="C759" s="33"/>
      <c r="D759" s="33"/>
      <c r="E759" s="33"/>
      <c r="F759" s="33"/>
      <c r="G759" s="33"/>
      <c r="H759" s="33"/>
      <c r="I759" s="33"/>
      <c r="J759" s="33"/>
      <c r="K759" s="33"/>
      <c r="L759" s="33"/>
      <c r="M759" s="33"/>
      <c r="N759" s="33"/>
      <c r="O759" s="33"/>
      <c r="P759" s="33"/>
      <c r="Q759" s="33"/>
      <c r="R759" s="33"/>
      <c r="S759" s="33"/>
      <c r="T759" s="33"/>
      <c r="U759" s="33"/>
      <c r="V759" s="33"/>
      <c r="W759" s="33"/>
    </row>
    <row r="760" spans="1:23" ht="15.75" customHeight="1" x14ac:dyDescent="0.25">
      <c r="A760" s="33"/>
      <c r="B760" s="33"/>
      <c r="C760" s="33"/>
      <c r="D760" s="33"/>
      <c r="E760" s="33"/>
      <c r="F760" s="33"/>
      <c r="G760" s="33"/>
      <c r="H760" s="33"/>
      <c r="I760" s="33"/>
      <c r="J760" s="33"/>
      <c r="K760" s="33"/>
      <c r="L760" s="33"/>
      <c r="M760" s="33"/>
      <c r="N760" s="33"/>
      <c r="O760" s="33"/>
      <c r="P760" s="33"/>
      <c r="Q760" s="33"/>
      <c r="R760" s="33"/>
      <c r="S760" s="33"/>
      <c r="T760" s="33"/>
      <c r="U760" s="33"/>
      <c r="V760" s="33"/>
      <c r="W760" s="33"/>
    </row>
    <row r="761" spans="1:23" ht="15.75" customHeight="1" x14ac:dyDescent="0.25">
      <c r="A761" s="33"/>
      <c r="B761" s="33"/>
      <c r="C761" s="33"/>
      <c r="D761" s="33"/>
      <c r="E761" s="33"/>
      <c r="F761" s="33"/>
      <c r="G761" s="33"/>
      <c r="H761" s="33"/>
      <c r="I761" s="33"/>
      <c r="J761" s="33"/>
      <c r="K761" s="33"/>
      <c r="L761" s="33"/>
      <c r="M761" s="33"/>
      <c r="N761" s="33"/>
      <c r="O761" s="33"/>
      <c r="P761" s="33"/>
      <c r="Q761" s="33"/>
      <c r="R761" s="33"/>
      <c r="S761" s="33"/>
      <c r="T761" s="33"/>
      <c r="U761" s="33"/>
      <c r="V761" s="33"/>
      <c r="W761" s="33"/>
    </row>
    <row r="762" spans="1:23" ht="15.75" customHeight="1" x14ac:dyDescent="0.25">
      <c r="A762" s="33"/>
      <c r="B762" s="33"/>
      <c r="C762" s="33"/>
      <c r="D762" s="33"/>
      <c r="E762" s="33"/>
      <c r="F762" s="33"/>
      <c r="G762" s="33"/>
      <c r="H762" s="33"/>
      <c r="I762" s="33"/>
      <c r="J762" s="33"/>
      <c r="K762" s="33"/>
      <c r="L762" s="33"/>
      <c r="M762" s="33"/>
      <c r="N762" s="33"/>
      <c r="O762" s="33"/>
      <c r="P762" s="33"/>
      <c r="Q762" s="33"/>
      <c r="R762" s="33"/>
      <c r="S762" s="33"/>
      <c r="T762" s="33"/>
      <c r="U762" s="33"/>
      <c r="V762" s="33"/>
      <c r="W762" s="33"/>
    </row>
    <row r="763" spans="1:23" ht="15.75" customHeight="1" x14ac:dyDescent="0.25">
      <c r="A763" s="33"/>
      <c r="B763" s="33"/>
      <c r="C763" s="33"/>
      <c r="D763" s="33"/>
      <c r="E763" s="33"/>
      <c r="F763" s="33"/>
      <c r="G763" s="33"/>
      <c r="H763" s="33"/>
      <c r="I763" s="33"/>
      <c r="J763" s="33"/>
      <c r="K763" s="33"/>
      <c r="L763" s="33"/>
      <c r="M763" s="33"/>
      <c r="N763" s="33"/>
      <c r="O763" s="33"/>
      <c r="P763" s="33"/>
      <c r="Q763" s="33"/>
      <c r="R763" s="33"/>
      <c r="S763" s="33"/>
      <c r="T763" s="33"/>
      <c r="U763" s="33"/>
      <c r="V763" s="33"/>
      <c r="W763" s="33"/>
    </row>
    <row r="764" spans="1:23" ht="15.75" customHeight="1" x14ac:dyDescent="0.25">
      <c r="A764" s="33"/>
      <c r="B764" s="33"/>
      <c r="C764" s="33"/>
      <c r="D764" s="33"/>
      <c r="E764" s="33"/>
      <c r="F764" s="33"/>
      <c r="G764" s="33"/>
      <c r="H764" s="33"/>
      <c r="I764" s="33"/>
      <c r="J764" s="33"/>
      <c r="K764" s="33"/>
      <c r="L764" s="33"/>
      <c r="M764" s="33"/>
      <c r="N764" s="33"/>
      <c r="O764" s="33"/>
      <c r="P764" s="33"/>
      <c r="Q764" s="33"/>
      <c r="R764" s="33"/>
      <c r="S764" s="33"/>
      <c r="T764" s="33"/>
      <c r="U764" s="33"/>
      <c r="V764" s="33"/>
      <c r="W764" s="33"/>
    </row>
    <row r="765" spans="1:23" ht="15.75" customHeight="1" x14ac:dyDescent="0.25">
      <c r="A765" s="33"/>
      <c r="B765" s="33"/>
      <c r="C765" s="33"/>
      <c r="D765" s="33"/>
      <c r="E765" s="33"/>
      <c r="F765" s="33"/>
      <c r="G765" s="33"/>
      <c r="H765" s="33"/>
      <c r="I765" s="33"/>
      <c r="J765" s="33"/>
      <c r="K765" s="33"/>
      <c r="L765" s="33"/>
      <c r="M765" s="33"/>
      <c r="N765" s="33"/>
      <c r="O765" s="33"/>
      <c r="P765" s="33"/>
      <c r="Q765" s="33"/>
      <c r="R765" s="33"/>
      <c r="S765" s="33"/>
      <c r="T765" s="33"/>
      <c r="U765" s="33"/>
      <c r="V765" s="33"/>
      <c r="W765" s="33"/>
    </row>
    <row r="766" spans="1:23" ht="15.75" customHeight="1" x14ac:dyDescent="0.25">
      <c r="A766" s="33"/>
      <c r="B766" s="33"/>
      <c r="C766" s="33"/>
      <c r="D766" s="33"/>
      <c r="E766" s="33"/>
      <c r="F766" s="33"/>
      <c r="G766" s="33"/>
      <c r="H766" s="33"/>
      <c r="I766" s="33"/>
      <c r="J766" s="33"/>
      <c r="K766" s="33"/>
      <c r="L766" s="33"/>
      <c r="M766" s="33"/>
      <c r="N766" s="33"/>
      <c r="O766" s="33"/>
      <c r="P766" s="33"/>
      <c r="Q766" s="33"/>
      <c r="R766" s="33"/>
      <c r="S766" s="33"/>
      <c r="T766" s="33"/>
      <c r="U766" s="33"/>
      <c r="V766" s="33"/>
      <c r="W766" s="33"/>
    </row>
    <row r="767" spans="1:23" ht="15.75" customHeight="1" x14ac:dyDescent="0.25">
      <c r="A767" s="33"/>
      <c r="B767" s="33"/>
      <c r="C767" s="33"/>
      <c r="D767" s="33"/>
      <c r="E767" s="33"/>
      <c r="F767" s="33"/>
      <c r="G767" s="33"/>
      <c r="H767" s="33"/>
      <c r="I767" s="33"/>
      <c r="J767" s="33"/>
      <c r="K767" s="33"/>
      <c r="L767" s="33"/>
      <c r="M767" s="33"/>
      <c r="N767" s="33"/>
      <c r="O767" s="33"/>
      <c r="P767" s="33"/>
      <c r="Q767" s="33"/>
      <c r="R767" s="33"/>
      <c r="S767" s="33"/>
      <c r="T767" s="33"/>
      <c r="U767" s="33"/>
      <c r="V767" s="33"/>
      <c r="W767" s="33"/>
    </row>
    <row r="768" spans="1:23" ht="15.75" customHeight="1" x14ac:dyDescent="0.25">
      <c r="A768" s="33"/>
      <c r="B768" s="33"/>
      <c r="C768" s="33"/>
      <c r="D768" s="33"/>
      <c r="E768" s="33"/>
      <c r="F768" s="33"/>
      <c r="G768" s="33"/>
      <c r="H768" s="33"/>
      <c r="I768" s="33"/>
      <c r="J768" s="33"/>
      <c r="K768" s="33"/>
      <c r="L768" s="33"/>
      <c r="M768" s="33"/>
      <c r="N768" s="33"/>
      <c r="O768" s="33"/>
      <c r="P768" s="33"/>
      <c r="Q768" s="33"/>
      <c r="R768" s="33"/>
      <c r="S768" s="33"/>
      <c r="T768" s="33"/>
      <c r="U768" s="33"/>
      <c r="V768" s="33"/>
      <c r="W768" s="33"/>
    </row>
    <row r="769" spans="1:23" ht="15.75" customHeight="1" x14ac:dyDescent="0.25">
      <c r="A769" s="33"/>
      <c r="B769" s="33"/>
      <c r="C769" s="33"/>
      <c r="D769" s="33"/>
      <c r="E769" s="33"/>
      <c r="F769" s="33"/>
      <c r="G769" s="33"/>
      <c r="H769" s="33"/>
      <c r="I769" s="33"/>
      <c r="J769" s="33"/>
      <c r="K769" s="33"/>
      <c r="L769" s="33"/>
      <c r="M769" s="33"/>
      <c r="N769" s="33"/>
      <c r="O769" s="33"/>
      <c r="P769" s="33"/>
      <c r="Q769" s="33"/>
      <c r="R769" s="33"/>
      <c r="S769" s="33"/>
      <c r="T769" s="33"/>
      <c r="U769" s="33"/>
      <c r="V769" s="33"/>
      <c r="W769" s="33"/>
    </row>
    <row r="770" spans="1:23" ht="15.75" customHeight="1" x14ac:dyDescent="0.25">
      <c r="A770" s="33"/>
      <c r="B770" s="33"/>
      <c r="C770" s="33"/>
      <c r="D770" s="33"/>
      <c r="E770" s="33"/>
      <c r="F770" s="33"/>
      <c r="G770" s="33"/>
      <c r="H770" s="33"/>
      <c r="I770" s="33"/>
      <c r="J770" s="33"/>
      <c r="K770" s="33"/>
      <c r="L770" s="33"/>
      <c r="M770" s="33"/>
      <c r="N770" s="33"/>
      <c r="O770" s="33"/>
      <c r="P770" s="33"/>
      <c r="Q770" s="33"/>
      <c r="R770" s="33"/>
      <c r="S770" s="33"/>
      <c r="T770" s="33"/>
      <c r="U770" s="33"/>
      <c r="V770" s="33"/>
      <c r="W770" s="33"/>
    </row>
    <row r="771" spans="1:23" ht="15.75" customHeight="1" x14ac:dyDescent="0.25">
      <c r="A771" s="33"/>
      <c r="B771" s="33"/>
      <c r="C771" s="33"/>
      <c r="D771" s="33"/>
      <c r="E771" s="33"/>
      <c r="F771" s="33"/>
      <c r="G771" s="33"/>
      <c r="H771" s="33"/>
      <c r="I771" s="33"/>
      <c r="J771" s="33"/>
      <c r="K771" s="33"/>
      <c r="L771" s="33"/>
      <c r="M771" s="33"/>
      <c r="N771" s="33"/>
      <c r="O771" s="33"/>
      <c r="P771" s="33"/>
      <c r="Q771" s="33"/>
      <c r="R771" s="33"/>
      <c r="S771" s="33"/>
      <c r="T771" s="33"/>
      <c r="U771" s="33"/>
      <c r="V771" s="33"/>
      <c r="W771" s="33"/>
    </row>
    <row r="772" spans="1:23" ht="15.75" customHeight="1" x14ac:dyDescent="0.25">
      <c r="A772" s="33"/>
      <c r="B772" s="33"/>
      <c r="C772" s="33"/>
      <c r="D772" s="33"/>
      <c r="E772" s="33"/>
      <c r="F772" s="33"/>
      <c r="G772" s="33"/>
      <c r="H772" s="33"/>
      <c r="I772" s="33"/>
      <c r="J772" s="33"/>
      <c r="K772" s="33"/>
      <c r="L772" s="33"/>
      <c r="M772" s="33"/>
      <c r="N772" s="33"/>
      <c r="O772" s="33"/>
      <c r="P772" s="33"/>
      <c r="Q772" s="33"/>
      <c r="R772" s="33"/>
      <c r="S772" s="33"/>
      <c r="T772" s="33"/>
      <c r="U772" s="33"/>
      <c r="V772" s="33"/>
      <c r="W772" s="33"/>
    </row>
    <row r="773" spans="1:23" ht="15.75" customHeight="1" x14ac:dyDescent="0.25">
      <c r="A773" s="33"/>
      <c r="B773" s="33"/>
      <c r="C773" s="33"/>
      <c r="D773" s="33"/>
      <c r="E773" s="33"/>
      <c r="F773" s="33"/>
      <c r="G773" s="33"/>
      <c r="H773" s="33"/>
      <c r="I773" s="33"/>
      <c r="J773" s="33"/>
      <c r="K773" s="33"/>
      <c r="L773" s="33"/>
      <c r="M773" s="33"/>
      <c r="N773" s="33"/>
      <c r="O773" s="33"/>
      <c r="P773" s="33"/>
      <c r="Q773" s="33"/>
      <c r="R773" s="33"/>
      <c r="S773" s="33"/>
      <c r="T773" s="33"/>
      <c r="U773" s="33"/>
      <c r="V773" s="33"/>
      <c r="W773" s="33"/>
    </row>
    <row r="774" spans="1:23" ht="15.75" customHeight="1" x14ac:dyDescent="0.25">
      <c r="A774" s="33"/>
      <c r="B774" s="33"/>
      <c r="C774" s="33"/>
      <c r="D774" s="33"/>
      <c r="E774" s="33"/>
      <c r="F774" s="33"/>
      <c r="G774" s="33"/>
      <c r="H774" s="33"/>
      <c r="I774" s="33"/>
      <c r="J774" s="33"/>
      <c r="K774" s="33"/>
      <c r="L774" s="33"/>
      <c r="M774" s="33"/>
      <c r="N774" s="33"/>
      <c r="O774" s="33"/>
      <c r="P774" s="33"/>
      <c r="Q774" s="33"/>
      <c r="R774" s="33"/>
      <c r="S774" s="33"/>
      <c r="T774" s="33"/>
      <c r="U774" s="33"/>
      <c r="V774" s="33"/>
      <c r="W774" s="33"/>
    </row>
    <row r="775" spans="1:23" ht="15.75" customHeight="1" x14ac:dyDescent="0.25">
      <c r="A775" s="33"/>
      <c r="B775" s="33"/>
      <c r="C775" s="33"/>
      <c r="D775" s="33"/>
      <c r="E775" s="33"/>
      <c r="F775" s="33"/>
      <c r="G775" s="33"/>
      <c r="H775" s="33"/>
      <c r="I775" s="33"/>
      <c r="J775" s="33"/>
      <c r="K775" s="33"/>
      <c r="L775" s="33"/>
      <c r="M775" s="33"/>
      <c r="N775" s="33"/>
      <c r="O775" s="33"/>
      <c r="P775" s="33"/>
      <c r="Q775" s="33"/>
      <c r="R775" s="33"/>
      <c r="S775" s="33"/>
      <c r="T775" s="33"/>
      <c r="U775" s="33"/>
      <c r="V775" s="33"/>
      <c r="W775" s="33"/>
    </row>
    <row r="776" spans="1:23" ht="15.75" customHeight="1" x14ac:dyDescent="0.25">
      <c r="A776" s="33"/>
      <c r="B776" s="33"/>
      <c r="C776" s="33"/>
      <c r="D776" s="33"/>
      <c r="E776" s="33"/>
      <c r="F776" s="33"/>
      <c r="G776" s="33"/>
      <c r="H776" s="33"/>
      <c r="I776" s="33"/>
      <c r="J776" s="33"/>
      <c r="K776" s="33"/>
      <c r="L776" s="33"/>
      <c r="M776" s="33"/>
      <c r="N776" s="33"/>
      <c r="O776" s="33"/>
      <c r="P776" s="33"/>
      <c r="Q776" s="33"/>
      <c r="R776" s="33"/>
      <c r="S776" s="33"/>
      <c r="T776" s="33"/>
      <c r="U776" s="33"/>
      <c r="V776" s="33"/>
      <c r="W776" s="33"/>
    </row>
    <row r="777" spans="1:23" ht="15.75" customHeight="1" x14ac:dyDescent="0.25">
      <c r="A777" s="33"/>
      <c r="B777" s="33"/>
      <c r="C777" s="33"/>
      <c r="D777" s="33"/>
      <c r="E777" s="33"/>
      <c r="F777" s="33"/>
      <c r="G777" s="33"/>
      <c r="H777" s="33"/>
      <c r="I777" s="33"/>
      <c r="J777" s="33"/>
      <c r="K777" s="33"/>
      <c r="L777" s="33"/>
      <c r="M777" s="33"/>
      <c r="N777" s="33"/>
      <c r="O777" s="33"/>
      <c r="P777" s="33"/>
      <c r="Q777" s="33"/>
      <c r="R777" s="33"/>
      <c r="S777" s="33"/>
      <c r="T777" s="33"/>
      <c r="U777" s="33"/>
      <c r="V777" s="33"/>
      <c r="W777" s="33"/>
    </row>
    <row r="778" spans="1:23" ht="15.75" customHeight="1" x14ac:dyDescent="0.25">
      <c r="A778" s="33"/>
      <c r="B778" s="33"/>
      <c r="C778" s="33"/>
      <c r="D778" s="33"/>
      <c r="E778" s="33"/>
      <c r="F778" s="33"/>
      <c r="G778" s="33"/>
      <c r="H778" s="33"/>
      <c r="I778" s="33"/>
      <c r="J778" s="33"/>
      <c r="K778" s="33"/>
      <c r="L778" s="33"/>
      <c r="M778" s="33"/>
      <c r="N778" s="33"/>
      <c r="O778" s="33"/>
      <c r="P778" s="33"/>
      <c r="Q778" s="33"/>
      <c r="R778" s="33"/>
      <c r="S778" s="33"/>
      <c r="T778" s="33"/>
      <c r="U778" s="33"/>
      <c r="V778" s="33"/>
      <c r="W778" s="33"/>
    </row>
    <row r="779" spans="1:23" ht="15.75" customHeight="1" x14ac:dyDescent="0.25">
      <c r="A779" s="33"/>
      <c r="B779" s="33"/>
      <c r="C779" s="33"/>
      <c r="D779" s="33"/>
      <c r="E779" s="33"/>
      <c r="F779" s="33"/>
      <c r="G779" s="33"/>
      <c r="H779" s="33"/>
      <c r="I779" s="33"/>
      <c r="J779" s="33"/>
      <c r="K779" s="33"/>
      <c r="L779" s="33"/>
      <c r="M779" s="33"/>
      <c r="N779" s="33"/>
      <c r="O779" s="33"/>
      <c r="P779" s="33"/>
      <c r="Q779" s="33"/>
      <c r="R779" s="33"/>
      <c r="S779" s="33"/>
      <c r="T779" s="33"/>
      <c r="U779" s="33"/>
      <c r="V779" s="33"/>
      <c r="W779" s="33"/>
    </row>
    <row r="780" spans="1:23" ht="15.75" customHeight="1" x14ac:dyDescent="0.25">
      <c r="A780" s="33"/>
      <c r="B780" s="33"/>
      <c r="C780" s="33"/>
      <c r="D780" s="33"/>
      <c r="E780" s="33"/>
      <c r="F780" s="33"/>
      <c r="G780" s="33"/>
      <c r="H780" s="33"/>
      <c r="I780" s="33"/>
      <c r="J780" s="33"/>
      <c r="K780" s="33"/>
      <c r="L780" s="33"/>
      <c r="M780" s="33"/>
      <c r="N780" s="33"/>
      <c r="O780" s="33"/>
      <c r="P780" s="33"/>
      <c r="Q780" s="33"/>
      <c r="R780" s="33"/>
      <c r="S780" s="33"/>
      <c r="T780" s="33"/>
      <c r="U780" s="33"/>
      <c r="V780" s="33"/>
      <c r="W780" s="33"/>
    </row>
    <row r="781" spans="1:23" ht="15.75" customHeight="1" x14ac:dyDescent="0.25">
      <c r="A781" s="33"/>
      <c r="B781" s="33"/>
      <c r="C781" s="33"/>
      <c r="D781" s="33"/>
      <c r="E781" s="33"/>
      <c r="F781" s="33"/>
      <c r="G781" s="33"/>
      <c r="H781" s="33"/>
      <c r="I781" s="33"/>
      <c r="J781" s="33"/>
      <c r="K781" s="33"/>
      <c r="L781" s="33"/>
      <c r="M781" s="33"/>
      <c r="N781" s="33"/>
      <c r="O781" s="33"/>
      <c r="P781" s="33"/>
      <c r="Q781" s="33"/>
      <c r="R781" s="33"/>
      <c r="S781" s="33"/>
      <c r="T781" s="33"/>
      <c r="U781" s="33"/>
      <c r="V781" s="33"/>
      <c r="W781" s="33"/>
    </row>
    <row r="782" spans="1:23" ht="15.75" customHeight="1" x14ac:dyDescent="0.25">
      <c r="A782" s="33"/>
      <c r="B782" s="33"/>
      <c r="C782" s="33"/>
      <c r="D782" s="33"/>
      <c r="E782" s="33"/>
      <c r="F782" s="33"/>
      <c r="G782" s="33"/>
      <c r="H782" s="33"/>
      <c r="I782" s="33"/>
      <c r="J782" s="33"/>
      <c r="K782" s="33"/>
      <c r="L782" s="33"/>
      <c r="M782" s="33"/>
      <c r="N782" s="33"/>
      <c r="O782" s="33"/>
      <c r="P782" s="33"/>
      <c r="Q782" s="33"/>
      <c r="R782" s="33"/>
      <c r="S782" s="33"/>
      <c r="T782" s="33"/>
      <c r="U782" s="33"/>
      <c r="V782" s="33"/>
      <c r="W782" s="33"/>
    </row>
    <row r="783" spans="1:23" ht="15.75" customHeight="1" x14ac:dyDescent="0.25">
      <c r="A783" s="33"/>
      <c r="B783" s="33"/>
      <c r="C783" s="33"/>
      <c r="D783" s="33"/>
      <c r="E783" s="33"/>
      <c r="F783" s="33"/>
      <c r="G783" s="33"/>
      <c r="H783" s="33"/>
      <c r="I783" s="33"/>
      <c r="J783" s="33"/>
      <c r="K783" s="33"/>
      <c r="L783" s="33"/>
      <c r="M783" s="33"/>
      <c r="N783" s="33"/>
      <c r="O783" s="33"/>
      <c r="P783" s="33"/>
      <c r="Q783" s="33"/>
      <c r="R783" s="33"/>
      <c r="S783" s="33"/>
      <c r="T783" s="33"/>
      <c r="U783" s="33"/>
      <c r="V783" s="33"/>
      <c r="W783" s="33"/>
    </row>
    <row r="784" spans="1:23" ht="15.75" customHeight="1" x14ac:dyDescent="0.25">
      <c r="A784" s="33"/>
      <c r="B784" s="33"/>
      <c r="C784" s="33"/>
      <c r="D784" s="33"/>
      <c r="E784" s="33"/>
      <c r="F784" s="33"/>
      <c r="G784" s="33"/>
      <c r="H784" s="33"/>
      <c r="I784" s="33"/>
      <c r="J784" s="33"/>
      <c r="K784" s="33"/>
      <c r="L784" s="33"/>
      <c r="M784" s="33"/>
      <c r="N784" s="33"/>
      <c r="O784" s="33"/>
      <c r="P784" s="33"/>
      <c r="Q784" s="33"/>
      <c r="R784" s="33"/>
      <c r="S784" s="33"/>
      <c r="T784" s="33"/>
      <c r="U784" s="33"/>
      <c r="V784" s="33"/>
      <c r="W784" s="33"/>
    </row>
    <row r="785" spans="1:23" ht="15.75" customHeight="1" x14ac:dyDescent="0.25">
      <c r="A785" s="33"/>
      <c r="B785" s="33"/>
      <c r="C785" s="33"/>
      <c r="D785" s="33"/>
      <c r="E785" s="33"/>
      <c r="F785" s="33"/>
      <c r="G785" s="33"/>
      <c r="H785" s="33"/>
      <c r="I785" s="33"/>
      <c r="J785" s="33"/>
      <c r="K785" s="33"/>
      <c r="L785" s="33"/>
      <c r="M785" s="33"/>
      <c r="N785" s="33"/>
      <c r="O785" s="33"/>
      <c r="P785" s="33"/>
      <c r="Q785" s="33"/>
      <c r="R785" s="33"/>
      <c r="S785" s="33"/>
      <c r="T785" s="33"/>
      <c r="U785" s="33"/>
      <c r="V785" s="33"/>
      <c r="W785" s="33"/>
    </row>
    <row r="786" spans="1:23" ht="15.75" customHeight="1" x14ac:dyDescent="0.25">
      <c r="A786" s="33"/>
      <c r="B786" s="33"/>
      <c r="C786" s="33"/>
      <c r="D786" s="33"/>
      <c r="E786" s="33"/>
      <c r="F786" s="33"/>
      <c r="G786" s="33"/>
      <c r="H786" s="33"/>
      <c r="I786" s="33"/>
      <c r="J786" s="33"/>
      <c r="K786" s="33"/>
      <c r="L786" s="33"/>
      <c r="M786" s="33"/>
      <c r="N786" s="33"/>
      <c r="O786" s="33"/>
      <c r="P786" s="33"/>
      <c r="Q786" s="33"/>
      <c r="R786" s="33"/>
      <c r="S786" s="33"/>
      <c r="T786" s="33"/>
      <c r="U786" s="33"/>
      <c r="V786" s="33"/>
      <c r="W786" s="33"/>
    </row>
    <row r="787" spans="1:23" ht="15.75" customHeight="1" x14ac:dyDescent="0.25">
      <c r="A787" s="33"/>
      <c r="B787" s="33"/>
      <c r="C787" s="33"/>
      <c r="D787" s="33"/>
      <c r="E787" s="33"/>
      <c r="F787" s="33"/>
      <c r="G787" s="33"/>
      <c r="H787" s="33"/>
      <c r="I787" s="33"/>
      <c r="J787" s="33"/>
      <c r="K787" s="33"/>
      <c r="L787" s="33"/>
      <c r="M787" s="33"/>
      <c r="N787" s="33"/>
      <c r="O787" s="33"/>
      <c r="P787" s="33"/>
      <c r="Q787" s="33"/>
      <c r="R787" s="33"/>
      <c r="S787" s="33"/>
      <c r="T787" s="33"/>
      <c r="U787" s="33"/>
      <c r="V787" s="33"/>
      <c r="W787" s="33"/>
    </row>
    <row r="788" spans="1:23" ht="15.75" customHeight="1" x14ac:dyDescent="0.25">
      <c r="A788" s="33"/>
      <c r="B788" s="33"/>
      <c r="C788" s="33"/>
      <c r="D788" s="33"/>
      <c r="E788" s="33"/>
      <c r="F788" s="33"/>
      <c r="G788" s="33"/>
      <c r="H788" s="33"/>
      <c r="I788" s="33"/>
      <c r="J788" s="33"/>
      <c r="K788" s="33"/>
      <c r="L788" s="33"/>
      <c r="M788" s="33"/>
      <c r="N788" s="33"/>
      <c r="O788" s="33"/>
      <c r="P788" s="33"/>
      <c r="Q788" s="33"/>
      <c r="R788" s="33"/>
      <c r="S788" s="33"/>
      <c r="T788" s="33"/>
      <c r="U788" s="33"/>
      <c r="V788" s="33"/>
      <c r="W788" s="33"/>
    </row>
    <row r="789" spans="1:23" ht="15.75" customHeight="1" x14ac:dyDescent="0.25">
      <c r="A789" s="33"/>
      <c r="B789" s="33"/>
      <c r="C789" s="33"/>
      <c r="D789" s="33"/>
      <c r="E789" s="33"/>
      <c r="F789" s="33"/>
      <c r="G789" s="33"/>
      <c r="H789" s="33"/>
      <c r="I789" s="33"/>
      <c r="J789" s="33"/>
      <c r="K789" s="33"/>
      <c r="L789" s="33"/>
      <c r="M789" s="33"/>
      <c r="N789" s="33"/>
      <c r="O789" s="33"/>
      <c r="P789" s="33"/>
      <c r="Q789" s="33"/>
      <c r="R789" s="33"/>
      <c r="S789" s="33"/>
      <c r="T789" s="33"/>
      <c r="U789" s="33"/>
      <c r="V789" s="33"/>
      <c r="W789" s="33"/>
    </row>
    <row r="790" spans="1:23" ht="15.75" customHeight="1" x14ac:dyDescent="0.25">
      <c r="A790" s="33"/>
      <c r="B790" s="33"/>
      <c r="C790" s="33"/>
      <c r="D790" s="33"/>
      <c r="E790" s="33"/>
      <c r="F790" s="33"/>
      <c r="G790" s="33"/>
      <c r="H790" s="33"/>
      <c r="I790" s="33"/>
      <c r="J790" s="33"/>
      <c r="K790" s="33"/>
      <c r="L790" s="33"/>
      <c r="M790" s="33"/>
      <c r="N790" s="33"/>
      <c r="O790" s="33"/>
      <c r="P790" s="33"/>
      <c r="Q790" s="33"/>
      <c r="R790" s="33"/>
      <c r="S790" s="33"/>
      <c r="T790" s="33"/>
      <c r="U790" s="33"/>
      <c r="V790" s="33"/>
      <c r="W790" s="33"/>
    </row>
    <row r="791" spans="1:23" ht="15.75" customHeight="1" x14ac:dyDescent="0.25">
      <c r="A791" s="33"/>
      <c r="B791" s="33"/>
      <c r="C791" s="33"/>
      <c r="D791" s="33"/>
      <c r="E791" s="33"/>
      <c r="F791" s="33"/>
      <c r="G791" s="33"/>
      <c r="H791" s="33"/>
      <c r="I791" s="33"/>
      <c r="J791" s="33"/>
      <c r="K791" s="33"/>
      <c r="L791" s="33"/>
      <c r="M791" s="33"/>
      <c r="N791" s="33"/>
      <c r="O791" s="33"/>
      <c r="P791" s="33"/>
      <c r="Q791" s="33"/>
      <c r="R791" s="33"/>
      <c r="S791" s="33"/>
      <c r="T791" s="33"/>
      <c r="U791" s="33"/>
      <c r="V791" s="33"/>
      <c r="W791" s="33"/>
    </row>
    <row r="792" spans="1:23" ht="15.75" customHeight="1" x14ac:dyDescent="0.25">
      <c r="A792" s="33"/>
      <c r="B792" s="33"/>
      <c r="C792" s="33"/>
      <c r="D792" s="33"/>
      <c r="E792" s="33"/>
      <c r="F792" s="33"/>
      <c r="G792" s="33"/>
      <c r="H792" s="33"/>
      <c r="I792" s="33"/>
      <c r="J792" s="33"/>
      <c r="K792" s="33"/>
      <c r="L792" s="33"/>
      <c r="M792" s="33"/>
      <c r="N792" s="33"/>
      <c r="O792" s="33"/>
      <c r="P792" s="33"/>
      <c r="Q792" s="33"/>
      <c r="R792" s="33"/>
      <c r="S792" s="33"/>
      <c r="T792" s="33"/>
      <c r="U792" s="33"/>
      <c r="V792" s="33"/>
      <c r="W792" s="33"/>
    </row>
    <row r="793" spans="1:23" ht="15.75" customHeight="1" x14ac:dyDescent="0.25">
      <c r="A793" s="33"/>
      <c r="B793" s="33"/>
      <c r="C793" s="33"/>
      <c r="D793" s="33"/>
      <c r="E793" s="33"/>
      <c r="F793" s="33"/>
      <c r="G793" s="33"/>
      <c r="H793" s="33"/>
      <c r="I793" s="33"/>
      <c r="J793" s="33"/>
      <c r="K793" s="33"/>
      <c r="L793" s="33"/>
      <c r="M793" s="33"/>
      <c r="N793" s="33"/>
      <c r="O793" s="33"/>
      <c r="P793" s="33"/>
      <c r="Q793" s="33"/>
      <c r="R793" s="33"/>
      <c r="S793" s="33"/>
      <c r="T793" s="33"/>
      <c r="U793" s="33"/>
      <c r="V793" s="33"/>
      <c r="W793" s="33"/>
    </row>
    <row r="794" spans="1:23" ht="15.75" customHeight="1" x14ac:dyDescent="0.25">
      <c r="A794" s="33"/>
      <c r="B794" s="33"/>
      <c r="C794" s="33"/>
      <c r="D794" s="33"/>
      <c r="E794" s="33"/>
      <c r="F794" s="33"/>
      <c r="G794" s="33"/>
      <c r="H794" s="33"/>
      <c r="I794" s="33"/>
      <c r="J794" s="33"/>
      <c r="K794" s="33"/>
      <c r="L794" s="33"/>
      <c r="M794" s="33"/>
      <c r="N794" s="33"/>
      <c r="O794" s="33"/>
      <c r="P794" s="33"/>
      <c r="Q794" s="33"/>
      <c r="R794" s="33"/>
      <c r="S794" s="33"/>
      <c r="T794" s="33"/>
      <c r="U794" s="33"/>
      <c r="V794" s="33"/>
      <c r="W794" s="33"/>
    </row>
    <row r="795" spans="1:23" ht="15.75" customHeight="1" x14ac:dyDescent="0.25">
      <c r="A795" s="33"/>
      <c r="B795" s="33"/>
      <c r="C795" s="33"/>
      <c r="D795" s="33"/>
      <c r="E795" s="33"/>
      <c r="F795" s="33"/>
      <c r="G795" s="33"/>
      <c r="H795" s="33"/>
      <c r="I795" s="33"/>
      <c r="J795" s="33"/>
      <c r="K795" s="33"/>
      <c r="L795" s="33"/>
      <c r="M795" s="33"/>
      <c r="N795" s="33"/>
      <c r="O795" s="33"/>
      <c r="P795" s="33"/>
      <c r="Q795" s="33"/>
      <c r="R795" s="33"/>
      <c r="S795" s="33"/>
      <c r="T795" s="33"/>
      <c r="U795" s="33"/>
      <c r="V795" s="33"/>
      <c r="W795" s="33"/>
    </row>
    <row r="796" spans="1:23" ht="15.75" customHeight="1" x14ac:dyDescent="0.25">
      <c r="A796" s="33"/>
      <c r="B796" s="33"/>
      <c r="C796" s="33"/>
      <c r="D796" s="33"/>
      <c r="E796" s="33"/>
      <c r="F796" s="33"/>
      <c r="G796" s="33"/>
      <c r="H796" s="33"/>
      <c r="I796" s="33"/>
      <c r="J796" s="33"/>
      <c r="K796" s="33"/>
      <c r="L796" s="33"/>
      <c r="M796" s="33"/>
      <c r="N796" s="33"/>
      <c r="O796" s="33"/>
      <c r="P796" s="33"/>
      <c r="Q796" s="33"/>
      <c r="R796" s="33"/>
      <c r="S796" s="33"/>
      <c r="T796" s="33"/>
      <c r="U796" s="33"/>
      <c r="V796" s="33"/>
      <c r="W796" s="33"/>
    </row>
    <row r="797" spans="1:23" ht="15.75" customHeight="1" x14ac:dyDescent="0.25">
      <c r="A797" s="33"/>
      <c r="B797" s="33"/>
      <c r="C797" s="33"/>
      <c r="D797" s="33"/>
      <c r="E797" s="33"/>
      <c r="F797" s="33"/>
      <c r="G797" s="33"/>
      <c r="H797" s="33"/>
      <c r="I797" s="33"/>
      <c r="J797" s="33"/>
      <c r="K797" s="33"/>
      <c r="L797" s="33"/>
      <c r="M797" s="33"/>
      <c r="N797" s="33"/>
      <c r="O797" s="33"/>
      <c r="P797" s="33"/>
      <c r="Q797" s="33"/>
      <c r="R797" s="33"/>
      <c r="S797" s="33"/>
      <c r="T797" s="33"/>
      <c r="U797" s="33"/>
      <c r="V797" s="33"/>
      <c r="W797" s="33"/>
    </row>
    <row r="798" spans="1:23" ht="15.75" customHeight="1" x14ac:dyDescent="0.25">
      <c r="A798" s="33"/>
      <c r="B798" s="33"/>
      <c r="C798" s="33"/>
      <c r="D798" s="33"/>
      <c r="E798" s="33"/>
      <c r="F798" s="33"/>
      <c r="G798" s="33"/>
      <c r="H798" s="33"/>
      <c r="I798" s="33"/>
      <c r="J798" s="33"/>
      <c r="K798" s="33"/>
      <c r="L798" s="33"/>
      <c r="M798" s="33"/>
      <c r="N798" s="33"/>
      <c r="O798" s="33"/>
      <c r="P798" s="33"/>
      <c r="Q798" s="33"/>
      <c r="R798" s="33"/>
      <c r="S798" s="33"/>
      <c r="T798" s="33"/>
      <c r="U798" s="33"/>
      <c r="V798" s="33"/>
      <c r="W798" s="33"/>
    </row>
    <row r="799" spans="1:23" ht="15.75" customHeight="1" x14ac:dyDescent="0.25">
      <c r="A799" s="33"/>
      <c r="B799" s="33"/>
      <c r="C799" s="33"/>
      <c r="D799" s="33"/>
      <c r="E799" s="33"/>
      <c r="F799" s="33"/>
      <c r="G799" s="33"/>
      <c r="H799" s="33"/>
      <c r="I799" s="33"/>
      <c r="J799" s="33"/>
      <c r="K799" s="33"/>
      <c r="L799" s="33"/>
      <c r="M799" s="33"/>
      <c r="N799" s="33"/>
      <c r="O799" s="33"/>
      <c r="P799" s="33"/>
      <c r="Q799" s="33"/>
      <c r="R799" s="33"/>
      <c r="S799" s="33"/>
      <c r="T799" s="33"/>
      <c r="U799" s="33"/>
      <c r="V799" s="33"/>
      <c r="W799" s="33"/>
    </row>
    <row r="800" spans="1:23" ht="15.75" customHeight="1" x14ac:dyDescent="0.25">
      <c r="A800" s="33"/>
      <c r="B800" s="33"/>
      <c r="C800" s="33"/>
      <c r="D800" s="33"/>
      <c r="E800" s="33"/>
      <c r="F800" s="33"/>
      <c r="G800" s="33"/>
      <c r="H800" s="33"/>
      <c r="I800" s="33"/>
      <c r="J800" s="33"/>
      <c r="K800" s="33"/>
      <c r="L800" s="33"/>
      <c r="M800" s="33"/>
      <c r="N800" s="33"/>
      <c r="O800" s="33"/>
      <c r="P800" s="33"/>
      <c r="Q800" s="33"/>
      <c r="R800" s="33"/>
      <c r="S800" s="33"/>
      <c r="T800" s="33"/>
      <c r="U800" s="33"/>
      <c r="V800" s="33"/>
      <c r="W800" s="33"/>
    </row>
    <row r="801" spans="1:23" ht="15.75" customHeight="1" x14ac:dyDescent="0.25">
      <c r="A801" s="33"/>
      <c r="B801" s="33"/>
      <c r="C801" s="33"/>
      <c r="D801" s="33"/>
      <c r="E801" s="33"/>
      <c r="F801" s="33"/>
      <c r="G801" s="33"/>
      <c r="H801" s="33"/>
      <c r="I801" s="33"/>
      <c r="J801" s="33"/>
      <c r="K801" s="33"/>
      <c r="L801" s="33"/>
      <c r="M801" s="33"/>
      <c r="N801" s="33"/>
      <c r="O801" s="33"/>
      <c r="P801" s="33"/>
      <c r="Q801" s="33"/>
      <c r="R801" s="33"/>
      <c r="S801" s="33"/>
      <c r="T801" s="33"/>
      <c r="U801" s="33"/>
      <c r="V801" s="33"/>
      <c r="W801" s="33"/>
    </row>
    <row r="802" spans="1:23" ht="15.75" customHeight="1" x14ac:dyDescent="0.25">
      <c r="A802" s="33"/>
      <c r="B802" s="33"/>
      <c r="C802" s="33"/>
      <c r="D802" s="33"/>
      <c r="E802" s="33"/>
      <c r="F802" s="33"/>
      <c r="G802" s="33"/>
      <c r="H802" s="33"/>
      <c r="I802" s="33"/>
      <c r="J802" s="33"/>
      <c r="K802" s="33"/>
      <c r="L802" s="33"/>
      <c r="M802" s="33"/>
      <c r="N802" s="33"/>
      <c r="O802" s="33"/>
      <c r="P802" s="33"/>
      <c r="Q802" s="33"/>
      <c r="R802" s="33"/>
      <c r="S802" s="33"/>
      <c r="T802" s="33"/>
      <c r="U802" s="33"/>
      <c r="V802" s="33"/>
      <c r="W802" s="33"/>
    </row>
    <row r="803" spans="1:23" ht="15.75" customHeight="1" x14ac:dyDescent="0.25">
      <c r="A803" s="33"/>
      <c r="B803" s="33"/>
      <c r="C803" s="33"/>
      <c r="D803" s="33"/>
      <c r="E803" s="33"/>
      <c r="F803" s="33"/>
      <c r="G803" s="33"/>
      <c r="H803" s="33"/>
      <c r="I803" s="33"/>
      <c r="J803" s="33"/>
      <c r="K803" s="33"/>
      <c r="L803" s="33"/>
      <c r="M803" s="33"/>
      <c r="N803" s="33"/>
      <c r="O803" s="33"/>
      <c r="P803" s="33"/>
      <c r="Q803" s="33"/>
      <c r="R803" s="33"/>
      <c r="S803" s="33"/>
      <c r="T803" s="33"/>
      <c r="U803" s="33"/>
      <c r="V803" s="33"/>
      <c r="W803" s="33"/>
    </row>
    <row r="804" spans="1:23" ht="15.75" customHeight="1" x14ac:dyDescent="0.25">
      <c r="A804" s="33"/>
      <c r="B804" s="33"/>
      <c r="C804" s="33"/>
      <c r="D804" s="33"/>
      <c r="E804" s="33"/>
      <c r="F804" s="33"/>
      <c r="G804" s="33"/>
      <c r="H804" s="33"/>
      <c r="I804" s="33"/>
      <c r="J804" s="33"/>
      <c r="K804" s="33"/>
      <c r="L804" s="33"/>
      <c r="M804" s="33"/>
      <c r="N804" s="33"/>
      <c r="O804" s="33"/>
      <c r="P804" s="33"/>
      <c r="Q804" s="33"/>
      <c r="R804" s="33"/>
      <c r="S804" s="33"/>
      <c r="T804" s="33"/>
      <c r="U804" s="33"/>
      <c r="V804" s="33"/>
      <c r="W804" s="33"/>
    </row>
    <row r="805" spans="1:23" ht="15.75" customHeight="1" x14ac:dyDescent="0.25">
      <c r="A805" s="33"/>
      <c r="B805" s="33"/>
      <c r="C805" s="33"/>
      <c r="D805" s="33"/>
      <c r="E805" s="33"/>
      <c r="F805" s="33"/>
      <c r="G805" s="33"/>
      <c r="H805" s="33"/>
      <c r="I805" s="33"/>
      <c r="J805" s="33"/>
      <c r="K805" s="33"/>
      <c r="L805" s="33"/>
      <c r="M805" s="33"/>
      <c r="N805" s="33"/>
      <c r="O805" s="33"/>
      <c r="P805" s="33"/>
      <c r="Q805" s="33"/>
      <c r="R805" s="33"/>
      <c r="S805" s="33"/>
      <c r="T805" s="33"/>
      <c r="U805" s="33"/>
      <c r="V805" s="33"/>
      <c r="W805" s="33"/>
    </row>
    <row r="806" spans="1:23" ht="15.75" customHeight="1" x14ac:dyDescent="0.25">
      <c r="A806" s="33"/>
      <c r="B806" s="33"/>
      <c r="C806" s="33"/>
      <c r="D806" s="33"/>
      <c r="E806" s="33"/>
      <c r="F806" s="33"/>
      <c r="G806" s="33"/>
      <c r="H806" s="33"/>
      <c r="I806" s="33"/>
      <c r="J806" s="33"/>
      <c r="K806" s="33"/>
      <c r="L806" s="33"/>
      <c r="M806" s="33"/>
      <c r="N806" s="33"/>
      <c r="O806" s="33"/>
      <c r="P806" s="33"/>
      <c r="Q806" s="33"/>
      <c r="R806" s="33"/>
      <c r="S806" s="33"/>
      <c r="T806" s="33"/>
      <c r="U806" s="33"/>
      <c r="V806" s="33"/>
      <c r="W806" s="33"/>
    </row>
    <row r="807" spans="1:23" ht="15.75" customHeight="1" x14ac:dyDescent="0.25">
      <c r="A807" s="33"/>
      <c r="B807" s="33"/>
      <c r="C807" s="33"/>
      <c r="D807" s="33"/>
      <c r="E807" s="33"/>
      <c r="F807" s="33"/>
      <c r="G807" s="33"/>
      <c r="H807" s="33"/>
      <c r="I807" s="33"/>
      <c r="J807" s="33"/>
      <c r="K807" s="33"/>
      <c r="L807" s="33"/>
      <c r="M807" s="33"/>
      <c r="N807" s="33"/>
      <c r="O807" s="33"/>
      <c r="P807" s="33"/>
      <c r="Q807" s="33"/>
      <c r="R807" s="33"/>
      <c r="S807" s="33"/>
      <c r="T807" s="33"/>
      <c r="U807" s="33"/>
      <c r="V807" s="33"/>
      <c r="W807" s="33"/>
    </row>
    <row r="808" spans="1:23" ht="15.75" customHeight="1" x14ac:dyDescent="0.25">
      <c r="A808" s="33"/>
      <c r="B808" s="33"/>
      <c r="C808" s="33"/>
      <c r="D808" s="33"/>
      <c r="E808" s="33"/>
      <c r="F808" s="33"/>
      <c r="G808" s="33"/>
      <c r="H808" s="33"/>
      <c r="I808" s="33"/>
      <c r="J808" s="33"/>
      <c r="K808" s="33"/>
      <c r="L808" s="33"/>
      <c r="M808" s="33"/>
      <c r="N808" s="33"/>
      <c r="O808" s="33"/>
      <c r="P808" s="33"/>
      <c r="Q808" s="33"/>
      <c r="R808" s="33"/>
      <c r="S808" s="33"/>
      <c r="T808" s="33"/>
      <c r="U808" s="33"/>
      <c r="V808" s="33"/>
      <c r="W808" s="33"/>
    </row>
    <row r="809" spans="1:23" ht="15.75" customHeight="1" x14ac:dyDescent="0.25">
      <c r="A809" s="33"/>
      <c r="B809" s="33"/>
      <c r="C809" s="33"/>
      <c r="D809" s="33"/>
      <c r="E809" s="33"/>
      <c r="F809" s="33"/>
      <c r="G809" s="33"/>
      <c r="H809" s="33"/>
      <c r="I809" s="33"/>
      <c r="J809" s="33"/>
      <c r="K809" s="33"/>
      <c r="L809" s="33"/>
      <c r="M809" s="33"/>
      <c r="N809" s="33"/>
      <c r="O809" s="33"/>
      <c r="P809" s="33"/>
      <c r="Q809" s="33"/>
      <c r="R809" s="33"/>
      <c r="S809" s="33"/>
      <c r="T809" s="33"/>
      <c r="U809" s="33"/>
      <c r="V809" s="33"/>
      <c r="W809" s="33"/>
    </row>
    <row r="810" spans="1:23" ht="15.75" customHeight="1" x14ac:dyDescent="0.25">
      <c r="A810" s="33"/>
      <c r="B810" s="33"/>
      <c r="C810" s="33"/>
      <c r="D810" s="33"/>
      <c r="E810" s="33"/>
      <c r="F810" s="33"/>
      <c r="G810" s="33"/>
      <c r="H810" s="33"/>
      <c r="I810" s="33"/>
      <c r="J810" s="33"/>
      <c r="K810" s="33"/>
      <c r="L810" s="33"/>
      <c r="M810" s="33"/>
      <c r="N810" s="33"/>
      <c r="O810" s="33"/>
      <c r="P810" s="33"/>
      <c r="Q810" s="33"/>
      <c r="R810" s="33"/>
      <c r="S810" s="33"/>
      <c r="T810" s="33"/>
      <c r="U810" s="33"/>
      <c r="V810" s="33"/>
      <c r="W810" s="33"/>
    </row>
    <row r="811" spans="1:23" ht="15.75" customHeight="1" x14ac:dyDescent="0.25">
      <c r="A811" s="33"/>
      <c r="B811" s="33"/>
      <c r="C811" s="33"/>
      <c r="D811" s="33"/>
      <c r="E811" s="33"/>
      <c r="F811" s="33"/>
      <c r="G811" s="33"/>
      <c r="H811" s="33"/>
      <c r="I811" s="33"/>
      <c r="J811" s="33"/>
      <c r="K811" s="33"/>
      <c r="L811" s="33"/>
      <c r="M811" s="33"/>
      <c r="N811" s="33"/>
      <c r="O811" s="33"/>
      <c r="P811" s="33"/>
      <c r="Q811" s="33"/>
      <c r="R811" s="33"/>
      <c r="S811" s="33"/>
      <c r="T811" s="33"/>
      <c r="U811" s="33"/>
      <c r="V811" s="33"/>
      <c r="W811" s="33"/>
    </row>
    <row r="812" spans="1:23" ht="15.75" customHeight="1" x14ac:dyDescent="0.25">
      <c r="A812" s="33"/>
      <c r="B812" s="33"/>
      <c r="C812" s="33"/>
      <c r="D812" s="33"/>
      <c r="E812" s="33"/>
      <c r="F812" s="33"/>
      <c r="G812" s="33"/>
      <c r="H812" s="33"/>
      <c r="I812" s="33"/>
      <c r="J812" s="33"/>
      <c r="K812" s="33"/>
      <c r="L812" s="33"/>
      <c r="M812" s="33"/>
      <c r="N812" s="33"/>
      <c r="O812" s="33"/>
      <c r="P812" s="33"/>
      <c r="Q812" s="33"/>
      <c r="R812" s="33"/>
      <c r="S812" s="33"/>
      <c r="T812" s="33"/>
      <c r="U812" s="33"/>
      <c r="V812" s="33"/>
      <c r="W812" s="33"/>
    </row>
    <row r="813" spans="1:23" ht="15.75" customHeight="1" x14ac:dyDescent="0.25">
      <c r="A813" s="33"/>
      <c r="B813" s="33"/>
      <c r="C813" s="33"/>
      <c r="D813" s="33"/>
      <c r="E813" s="33"/>
      <c r="F813" s="33"/>
      <c r="G813" s="33"/>
      <c r="H813" s="33"/>
      <c r="I813" s="33"/>
      <c r="J813" s="33"/>
      <c r="K813" s="33"/>
      <c r="L813" s="33"/>
      <c r="M813" s="33"/>
      <c r="N813" s="33"/>
      <c r="O813" s="33"/>
      <c r="P813" s="33"/>
      <c r="Q813" s="33"/>
      <c r="R813" s="33"/>
      <c r="S813" s="33"/>
      <c r="T813" s="33"/>
      <c r="U813" s="33"/>
      <c r="V813" s="33"/>
      <c r="W813" s="33"/>
    </row>
    <row r="814" spans="1:23" ht="15.75" customHeight="1" x14ac:dyDescent="0.25">
      <c r="A814" s="33"/>
      <c r="B814" s="33"/>
      <c r="C814" s="33"/>
      <c r="D814" s="33"/>
      <c r="E814" s="33"/>
      <c r="F814" s="33"/>
      <c r="G814" s="33"/>
      <c r="H814" s="33"/>
      <c r="I814" s="33"/>
      <c r="J814" s="33"/>
      <c r="K814" s="33"/>
      <c r="L814" s="33"/>
      <c r="M814" s="33"/>
      <c r="N814" s="33"/>
      <c r="O814" s="33"/>
      <c r="P814" s="33"/>
      <c r="Q814" s="33"/>
      <c r="R814" s="33"/>
      <c r="S814" s="33"/>
      <c r="T814" s="33"/>
      <c r="U814" s="33"/>
      <c r="V814" s="33"/>
      <c r="W814" s="33"/>
    </row>
    <row r="815" spans="1:23" ht="15.75" customHeight="1" x14ac:dyDescent="0.25">
      <c r="A815" s="33"/>
      <c r="B815" s="33"/>
      <c r="C815" s="33"/>
      <c r="D815" s="33"/>
      <c r="E815" s="33"/>
      <c r="F815" s="33"/>
      <c r="G815" s="33"/>
      <c r="H815" s="33"/>
      <c r="I815" s="33"/>
      <c r="J815" s="33"/>
      <c r="K815" s="33"/>
      <c r="L815" s="33"/>
      <c r="M815" s="33"/>
      <c r="N815" s="33"/>
      <c r="O815" s="33"/>
      <c r="P815" s="33"/>
      <c r="Q815" s="33"/>
      <c r="R815" s="33"/>
      <c r="S815" s="33"/>
      <c r="T815" s="33"/>
      <c r="U815" s="33"/>
      <c r="V815" s="33"/>
      <c r="W815" s="33"/>
    </row>
    <row r="816" spans="1:23" ht="15.75" customHeight="1" x14ac:dyDescent="0.25">
      <c r="A816" s="33"/>
      <c r="B816" s="33"/>
      <c r="C816" s="33"/>
      <c r="D816" s="33"/>
      <c r="E816" s="33"/>
      <c r="F816" s="33"/>
      <c r="G816" s="33"/>
      <c r="H816" s="33"/>
      <c r="I816" s="33"/>
      <c r="J816" s="33"/>
      <c r="K816" s="33"/>
      <c r="L816" s="33"/>
      <c r="M816" s="33"/>
      <c r="N816" s="33"/>
      <c r="O816" s="33"/>
      <c r="P816" s="33"/>
      <c r="Q816" s="33"/>
      <c r="R816" s="33"/>
      <c r="S816" s="33"/>
      <c r="T816" s="33"/>
      <c r="U816" s="33"/>
      <c r="V816" s="33"/>
      <c r="W816" s="33"/>
    </row>
    <row r="817" spans="1:23" ht="15.75" customHeight="1" x14ac:dyDescent="0.25">
      <c r="A817" s="33"/>
      <c r="B817" s="33"/>
      <c r="C817" s="33"/>
      <c r="D817" s="33"/>
      <c r="E817" s="33"/>
      <c r="F817" s="33"/>
      <c r="G817" s="33"/>
      <c r="H817" s="33"/>
      <c r="I817" s="33"/>
      <c r="J817" s="33"/>
      <c r="K817" s="33"/>
      <c r="L817" s="33"/>
      <c r="M817" s="33"/>
      <c r="N817" s="33"/>
      <c r="O817" s="33"/>
      <c r="P817" s="33"/>
      <c r="Q817" s="33"/>
      <c r="R817" s="33"/>
      <c r="S817" s="33"/>
      <c r="T817" s="33"/>
      <c r="U817" s="33"/>
      <c r="V817" s="33"/>
      <c r="W817" s="33"/>
    </row>
    <row r="818" spans="1:23" ht="15.75" customHeight="1" x14ac:dyDescent="0.25">
      <c r="A818" s="33"/>
      <c r="B818" s="33"/>
      <c r="C818" s="33"/>
      <c r="D818" s="33"/>
      <c r="E818" s="33"/>
      <c r="F818" s="33"/>
      <c r="G818" s="33"/>
      <c r="H818" s="33"/>
      <c r="I818" s="33"/>
      <c r="J818" s="33"/>
      <c r="K818" s="33"/>
      <c r="L818" s="33"/>
      <c r="M818" s="33"/>
      <c r="N818" s="33"/>
      <c r="O818" s="33"/>
      <c r="P818" s="33"/>
      <c r="Q818" s="33"/>
      <c r="R818" s="33"/>
      <c r="S818" s="33"/>
      <c r="T818" s="33"/>
      <c r="U818" s="33"/>
      <c r="V818" s="33"/>
      <c r="W818" s="33"/>
    </row>
    <row r="819" spans="1:23" ht="15.75" customHeight="1" x14ac:dyDescent="0.25">
      <c r="A819" s="33"/>
      <c r="B819" s="33"/>
      <c r="C819" s="33"/>
      <c r="D819" s="33"/>
      <c r="E819" s="33"/>
      <c r="F819" s="33"/>
      <c r="G819" s="33"/>
      <c r="H819" s="33"/>
      <c r="I819" s="33"/>
      <c r="J819" s="33"/>
      <c r="K819" s="33"/>
      <c r="L819" s="33"/>
      <c r="M819" s="33"/>
      <c r="N819" s="33"/>
      <c r="O819" s="33"/>
      <c r="P819" s="33"/>
      <c r="Q819" s="33"/>
      <c r="R819" s="33"/>
      <c r="S819" s="33"/>
      <c r="T819" s="33"/>
      <c r="U819" s="33"/>
      <c r="V819" s="33"/>
      <c r="W819" s="33"/>
    </row>
    <row r="820" spans="1:23" ht="15.75" customHeight="1" x14ac:dyDescent="0.25">
      <c r="A820" s="33"/>
      <c r="B820" s="33"/>
      <c r="C820" s="33"/>
      <c r="D820" s="33"/>
      <c r="E820" s="33"/>
      <c r="F820" s="33"/>
      <c r="G820" s="33"/>
      <c r="H820" s="33"/>
      <c r="I820" s="33"/>
      <c r="J820" s="33"/>
      <c r="K820" s="33"/>
      <c r="L820" s="33"/>
      <c r="M820" s="33"/>
      <c r="N820" s="33"/>
      <c r="O820" s="33"/>
      <c r="P820" s="33"/>
      <c r="Q820" s="33"/>
      <c r="R820" s="33"/>
      <c r="S820" s="33"/>
      <c r="T820" s="33"/>
      <c r="U820" s="33"/>
      <c r="V820" s="33"/>
      <c r="W820" s="33"/>
    </row>
    <row r="821" spans="1:23" ht="15.75" customHeight="1" x14ac:dyDescent="0.25">
      <c r="A821" s="33"/>
      <c r="B821" s="33"/>
      <c r="C821" s="33"/>
      <c r="D821" s="33"/>
      <c r="E821" s="33"/>
      <c r="F821" s="33"/>
      <c r="G821" s="33"/>
      <c r="H821" s="33"/>
      <c r="I821" s="33"/>
      <c r="J821" s="33"/>
      <c r="K821" s="33"/>
      <c r="L821" s="33"/>
      <c r="M821" s="33"/>
      <c r="N821" s="33"/>
      <c r="O821" s="33"/>
      <c r="P821" s="33"/>
      <c r="Q821" s="33"/>
      <c r="R821" s="33"/>
      <c r="S821" s="33"/>
      <c r="T821" s="33"/>
      <c r="U821" s="33"/>
      <c r="V821" s="33"/>
      <c r="W821" s="33"/>
    </row>
    <row r="822" spans="1:23" ht="15.75" customHeight="1" x14ac:dyDescent="0.25">
      <c r="A822" s="33"/>
      <c r="B822" s="33"/>
      <c r="C822" s="33"/>
      <c r="D822" s="33"/>
      <c r="E822" s="33"/>
      <c r="F822" s="33"/>
      <c r="G822" s="33"/>
      <c r="H822" s="33"/>
      <c r="I822" s="33"/>
      <c r="J822" s="33"/>
      <c r="K822" s="33"/>
      <c r="L822" s="33"/>
      <c r="M822" s="33"/>
      <c r="N822" s="33"/>
      <c r="O822" s="33"/>
      <c r="P822" s="33"/>
      <c r="Q822" s="33"/>
      <c r="R822" s="33"/>
      <c r="S822" s="33"/>
      <c r="T822" s="33"/>
      <c r="U822" s="33"/>
      <c r="V822" s="33"/>
      <c r="W822" s="33"/>
    </row>
    <row r="823" spans="1:23" ht="15.75" customHeight="1" x14ac:dyDescent="0.25">
      <c r="A823" s="33"/>
      <c r="B823" s="33"/>
      <c r="C823" s="33"/>
      <c r="D823" s="33"/>
      <c r="E823" s="33"/>
      <c r="F823" s="33"/>
      <c r="G823" s="33"/>
      <c r="H823" s="33"/>
      <c r="I823" s="33"/>
      <c r="J823" s="33"/>
      <c r="K823" s="33"/>
      <c r="L823" s="33"/>
      <c r="M823" s="33"/>
      <c r="N823" s="33"/>
      <c r="O823" s="33"/>
      <c r="P823" s="33"/>
      <c r="Q823" s="33"/>
      <c r="R823" s="33"/>
      <c r="S823" s="33"/>
      <c r="T823" s="33"/>
      <c r="U823" s="33"/>
      <c r="V823" s="33"/>
      <c r="W823" s="33"/>
    </row>
    <row r="824" spans="1:23" ht="15.75" customHeight="1" x14ac:dyDescent="0.25">
      <c r="A824" s="33"/>
      <c r="B824" s="33"/>
      <c r="C824" s="33"/>
      <c r="D824" s="33"/>
      <c r="E824" s="33"/>
      <c r="F824" s="33"/>
      <c r="G824" s="33"/>
      <c r="H824" s="33"/>
      <c r="I824" s="33"/>
      <c r="J824" s="33"/>
      <c r="K824" s="33"/>
      <c r="L824" s="33"/>
      <c r="M824" s="33"/>
      <c r="N824" s="33"/>
      <c r="O824" s="33"/>
      <c r="P824" s="33"/>
      <c r="Q824" s="33"/>
      <c r="R824" s="33"/>
      <c r="S824" s="33"/>
      <c r="T824" s="33"/>
      <c r="U824" s="33"/>
      <c r="V824" s="33"/>
      <c r="W824" s="33"/>
    </row>
    <row r="825" spans="1:23" ht="15.75" customHeight="1" x14ac:dyDescent="0.25">
      <c r="A825" s="33"/>
      <c r="B825" s="33"/>
      <c r="C825" s="33"/>
      <c r="D825" s="33"/>
      <c r="E825" s="33"/>
      <c r="F825" s="33"/>
      <c r="G825" s="33"/>
      <c r="H825" s="33"/>
      <c r="I825" s="33"/>
      <c r="J825" s="33"/>
      <c r="K825" s="33"/>
      <c r="L825" s="33"/>
      <c r="M825" s="33"/>
      <c r="N825" s="33"/>
      <c r="O825" s="33"/>
      <c r="P825" s="33"/>
      <c r="Q825" s="33"/>
      <c r="R825" s="33"/>
      <c r="S825" s="33"/>
      <c r="T825" s="33"/>
      <c r="U825" s="33"/>
      <c r="V825" s="33"/>
      <c r="W825" s="33"/>
    </row>
    <row r="826" spans="1:23" ht="15.75" customHeight="1" x14ac:dyDescent="0.25">
      <c r="A826" s="33"/>
      <c r="B826" s="33"/>
      <c r="C826" s="33"/>
      <c r="D826" s="33"/>
      <c r="E826" s="33"/>
      <c r="F826" s="33"/>
      <c r="G826" s="33"/>
      <c r="H826" s="33"/>
      <c r="I826" s="33"/>
      <c r="J826" s="33"/>
      <c r="K826" s="33"/>
      <c r="L826" s="33"/>
      <c r="M826" s="33"/>
      <c r="N826" s="33"/>
      <c r="O826" s="33"/>
      <c r="P826" s="33"/>
      <c r="Q826" s="33"/>
      <c r="R826" s="33"/>
      <c r="S826" s="33"/>
      <c r="T826" s="33"/>
      <c r="U826" s="33"/>
      <c r="V826" s="33"/>
      <c r="W826" s="33"/>
    </row>
    <row r="827" spans="1:23" ht="15.75" customHeight="1" x14ac:dyDescent="0.25">
      <c r="A827" s="33"/>
      <c r="B827" s="33"/>
      <c r="C827" s="33"/>
      <c r="D827" s="33"/>
      <c r="E827" s="33"/>
      <c r="F827" s="33"/>
      <c r="G827" s="33"/>
      <c r="H827" s="33"/>
      <c r="I827" s="33"/>
      <c r="J827" s="33"/>
      <c r="K827" s="33"/>
      <c r="L827" s="33"/>
      <c r="M827" s="33"/>
      <c r="N827" s="33"/>
      <c r="O827" s="33"/>
      <c r="P827" s="33"/>
      <c r="Q827" s="33"/>
      <c r="R827" s="33"/>
      <c r="S827" s="33"/>
      <c r="T827" s="33"/>
      <c r="U827" s="33"/>
      <c r="V827" s="33"/>
      <c r="W827" s="33"/>
    </row>
    <row r="828" spans="1:23" ht="15.75" customHeight="1" x14ac:dyDescent="0.25">
      <c r="A828" s="33"/>
      <c r="B828" s="33"/>
      <c r="C828" s="33"/>
      <c r="D828" s="33"/>
      <c r="E828" s="33"/>
      <c r="F828" s="33"/>
      <c r="G828" s="33"/>
      <c r="H828" s="33"/>
      <c r="I828" s="33"/>
      <c r="J828" s="33"/>
      <c r="K828" s="33"/>
      <c r="L828" s="33"/>
      <c r="M828" s="33"/>
      <c r="N828" s="33"/>
      <c r="O828" s="33"/>
      <c r="P828" s="33"/>
      <c r="Q828" s="33"/>
      <c r="R828" s="33"/>
      <c r="S828" s="33"/>
      <c r="T828" s="33"/>
      <c r="U828" s="33"/>
      <c r="V828" s="33"/>
      <c r="W828" s="33"/>
    </row>
    <row r="829" spans="1:23" ht="15.75" customHeight="1" x14ac:dyDescent="0.25">
      <c r="A829" s="33"/>
      <c r="B829" s="33"/>
      <c r="C829" s="33"/>
      <c r="D829" s="33"/>
      <c r="E829" s="33"/>
      <c r="F829" s="33"/>
      <c r="G829" s="33"/>
      <c r="H829" s="33"/>
      <c r="I829" s="33"/>
      <c r="J829" s="33"/>
      <c r="K829" s="33"/>
      <c r="L829" s="33"/>
      <c r="M829" s="33"/>
      <c r="N829" s="33"/>
      <c r="O829" s="33"/>
      <c r="P829" s="33"/>
      <c r="Q829" s="33"/>
      <c r="R829" s="33"/>
      <c r="S829" s="33"/>
      <c r="T829" s="33"/>
      <c r="U829" s="33"/>
      <c r="V829" s="33"/>
      <c r="W829" s="33"/>
    </row>
    <row r="830" spans="1:23" ht="15.75" customHeight="1" x14ac:dyDescent="0.25">
      <c r="A830" s="33"/>
      <c r="B830" s="33"/>
      <c r="C830" s="33"/>
      <c r="D830" s="33"/>
      <c r="E830" s="33"/>
      <c r="F830" s="33"/>
      <c r="G830" s="33"/>
      <c r="H830" s="33"/>
      <c r="I830" s="33"/>
      <c r="J830" s="33"/>
      <c r="K830" s="33"/>
      <c r="L830" s="33"/>
      <c r="M830" s="33"/>
      <c r="N830" s="33"/>
      <c r="O830" s="33"/>
      <c r="P830" s="33"/>
      <c r="Q830" s="33"/>
      <c r="R830" s="33"/>
      <c r="S830" s="33"/>
      <c r="T830" s="33"/>
      <c r="U830" s="33"/>
      <c r="V830" s="33"/>
      <c r="W830" s="33"/>
    </row>
    <row r="831" spans="1:23" ht="15.75" customHeight="1" x14ac:dyDescent="0.25">
      <c r="A831" s="33"/>
      <c r="B831" s="33"/>
      <c r="C831" s="33"/>
      <c r="D831" s="33"/>
      <c r="E831" s="33"/>
      <c r="F831" s="33"/>
      <c r="G831" s="33"/>
      <c r="H831" s="33"/>
      <c r="I831" s="33"/>
      <c r="J831" s="33"/>
      <c r="K831" s="33"/>
      <c r="L831" s="33"/>
      <c r="M831" s="33"/>
      <c r="N831" s="33"/>
      <c r="O831" s="33"/>
      <c r="P831" s="33"/>
      <c r="Q831" s="33"/>
      <c r="R831" s="33"/>
      <c r="S831" s="33"/>
      <c r="T831" s="33"/>
      <c r="U831" s="33"/>
      <c r="V831" s="33"/>
      <c r="W831" s="33"/>
    </row>
    <row r="832" spans="1:23" ht="15.75" customHeight="1" x14ac:dyDescent="0.25">
      <c r="A832" s="33"/>
      <c r="B832" s="33"/>
      <c r="C832" s="33"/>
      <c r="D832" s="33"/>
      <c r="E832" s="33"/>
      <c r="F832" s="33"/>
      <c r="G832" s="33"/>
      <c r="H832" s="33"/>
      <c r="I832" s="33"/>
      <c r="J832" s="33"/>
      <c r="K832" s="33"/>
      <c r="L832" s="33"/>
      <c r="M832" s="33"/>
      <c r="N832" s="33"/>
      <c r="O832" s="33"/>
      <c r="P832" s="33"/>
      <c r="Q832" s="33"/>
      <c r="R832" s="33"/>
      <c r="S832" s="33"/>
      <c r="T832" s="33"/>
      <c r="U832" s="33"/>
      <c r="V832" s="33"/>
      <c r="W832" s="33"/>
    </row>
    <row r="833" spans="1:23" ht="15.75" customHeight="1" x14ac:dyDescent="0.25">
      <c r="A833" s="33"/>
      <c r="B833" s="33"/>
      <c r="C833" s="33"/>
      <c r="D833" s="33"/>
      <c r="E833" s="33"/>
      <c r="F833" s="33"/>
      <c r="G833" s="33"/>
      <c r="H833" s="33"/>
      <c r="I833" s="33"/>
      <c r="J833" s="33"/>
      <c r="K833" s="33"/>
      <c r="L833" s="33"/>
      <c r="M833" s="33"/>
      <c r="N833" s="33"/>
      <c r="O833" s="33"/>
      <c r="P833" s="33"/>
      <c r="Q833" s="33"/>
      <c r="R833" s="33"/>
      <c r="S833" s="33"/>
      <c r="T833" s="33"/>
      <c r="U833" s="33"/>
      <c r="V833" s="33"/>
      <c r="W833" s="33"/>
    </row>
    <row r="834" spans="1:23" ht="15.75" customHeight="1" x14ac:dyDescent="0.25">
      <c r="A834" s="33"/>
      <c r="B834" s="33"/>
      <c r="C834" s="33"/>
      <c r="D834" s="33"/>
      <c r="E834" s="33"/>
      <c r="F834" s="33"/>
      <c r="G834" s="33"/>
      <c r="H834" s="33"/>
      <c r="I834" s="33"/>
      <c r="J834" s="33"/>
      <c r="K834" s="33"/>
      <c r="L834" s="33"/>
      <c r="M834" s="33"/>
      <c r="N834" s="33"/>
      <c r="O834" s="33"/>
      <c r="P834" s="33"/>
      <c r="Q834" s="33"/>
      <c r="R834" s="33"/>
      <c r="S834" s="33"/>
      <c r="T834" s="33"/>
      <c r="U834" s="33"/>
      <c r="V834" s="33"/>
      <c r="W834" s="33"/>
    </row>
    <row r="835" spans="1:23" ht="15.75" customHeight="1" x14ac:dyDescent="0.25">
      <c r="A835" s="33"/>
      <c r="B835" s="33"/>
      <c r="C835" s="33"/>
      <c r="D835" s="33"/>
      <c r="E835" s="33"/>
      <c r="F835" s="33"/>
      <c r="G835" s="33"/>
      <c r="H835" s="33"/>
      <c r="I835" s="33"/>
      <c r="J835" s="33"/>
      <c r="K835" s="33"/>
      <c r="L835" s="33"/>
      <c r="M835" s="33"/>
      <c r="N835" s="33"/>
      <c r="O835" s="33"/>
      <c r="P835" s="33"/>
      <c r="Q835" s="33"/>
      <c r="R835" s="33"/>
      <c r="S835" s="33"/>
      <c r="T835" s="33"/>
      <c r="U835" s="33"/>
      <c r="V835" s="33"/>
      <c r="W835" s="33"/>
    </row>
    <row r="836" spans="1:23" ht="15.75" customHeight="1" x14ac:dyDescent="0.25">
      <c r="A836" s="33"/>
      <c r="B836" s="33"/>
      <c r="C836" s="33"/>
      <c r="D836" s="33"/>
      <c r="E836" s="33"/>
      <c r="F836" s="33"/>
      <c r="G836" s="33"/>
      <c r="H836" s="33"/>
      <c r="I836" s="33"/>
      <c r="J836" s="33"/>
      <c r="K836" s="33"/>
      <c r="L836" s="33"/>
      <c r="M836" s="33"/>
      <c r="N836" s="33"/>
      <c r="O836" s="33"/>
      <c r="P836" s="33"/>
      <c r="Q836" s="33"/>
      <c r="R836" s="33"/>
      <c r="S836" s="33"/>
      <c r="T836" s="33"/>
      <c r="U836" s="33"/>
      <c r="V836" s="33"/>
      <c r="W836" s="33"/>
    </row>
    <row r="837" spans="1:23" ht="15.75" customHeight="1" x14ac:dyDescent="0.25">
      <c r="A837" s="33"/>
      <c r="B837" s="33"/>
      <c r="C837" s="33"/>
      <c r="D837" s="33"/>
      <c r="E837" s="33"/>
      <c r="F837" s="33"/>
      <c r="G837" s="33"/>
      <c r="H837" s="33"/>
      <c r="I837" s="33"/>
      <c r="J837" s="33"/>
      <c r="K837" s="33"/>
      <c r="L837" s="33"/>
      <c r="M837" s="33"/>
      <c r="N837" s="33"/>
      <c r="O837" s="33"/>
      <c r="P837" s="33"/>
      <c r="Q837" s="33"/>
      <c r="R837" s="33"/>
      <c r="S837" s="33"/>
      <c r="T837" s="33"/>
      <c r="U837" s="33"/>
      <c r="V837" s="33"/>
      <c r="W837" s="33"/>
    </row>
    <row r="838" spans="1:23" ht="15.75" customHeight="1" x14ac:dyDescent="0.25">
      <c r="A838" s="33"/>
      <c r="B838" s="33"/>
      <c r="C838" s="33"/>
      <c r="D838" s="33"/>
      <c r="E838" s="33"/>
      <c r="F838" s="33"/>
      <c r="G838" s="33"/>
      <c r="H838" s="33"/>
      <c r="I838" s="33"/>
      <c r="J838" s="33"/>
      <c r="K838" s="33"/>
      <c r="L838" s="33"/>
      <c r="M838" s="33"/>
      <c r="N838" s="33"/>
      <c r="O838" s="33"/>
      <c r="P838" s="33"/>
      <c r="Q838" s="33"/>
      <c r="R838" s="33"/>
      <c r="S838" s="33"/>
      <c r="T838" s="33"/>
      <c r="U838" s="33"/>
      <c r="V838" s="33"/>
      <c r="W838" s="33"/>
    </row>
    <row r="839" spans="1:23" ht="15.75" customHeight="1" x14ac:dyDescent="0.25">
      <c r="A839" s="33"/>
      <c r="B839" s="33"/>
      <c r="C839" s="33"/>
      <c r="D839" s="33"/>
      <c r="E839" s="33"/>
      <c r="F839" s="33"/>
      <c r="G839" s="33"/>
      <c r="H839" s="33"/>
      <c r="I839" s="33"/>
      <c r="J839" s="33"/>
      <c r="K839" s="33"/>
      <c r="L839" s="33"/>
      <c r="M839" s="33"/>
      <c r="N839" s="33"/>
      <c r="O839" s="33"/>
      <c r="P839" s="33"/>
      <c r="Q839" s="33"/>
      <c r="R839" s="33"/>
      <c r="S839" s="33"/>
      <c r="T839" s="33"/>
      <c r="U839" s="33"/>
      <c r="V839" s="33"/>
      <c r="W839" s="33"/>
    </row>
    <row r="840" spans="1:23" ht="15.75" customHeight="1" x14ac:dyDescent="0.25">
      <c r="A840" s="33"/>
      <c r="B840" s="33"/>
      <c r="C840" s="33"/>
      <c r="D840" s="33"/>
      <c r="E840" s="33"/>
      <c r="F840" s="33"/>
      <c r="G840" s="33"/>
      <c r="H840" s="33"/>
      <c r="I840" s="33"/>
      <c r="J840" s="33"/>
      <c r="K840" s="33"/>
      <c r="L840" s="33"/>
      <c r="M840" s="33"/>
      <c r="N840" s="33"/>
      <c r="O840" s="33"/>
      <c r="P840" s="33"/>
      <c r="Q840" s="33"/>
      <c r="R840" s="33"/>
      <c r="S840" s="33"/>
      <c r="T840" s="33"/>
      <c r="U840" s="33"/>
      <c r="V840" s="33"/>
      <c r="W840" s="33"/>
    </row>
    <row r="841" spans="1:23" ht="15.75" customHeight="1" x14ac:dyDescent="0.25">
      <c r="A841" s="33"/>
      <c r="B841" s="33"/>
      <c r="C841" s="33"/>
      <c r="D841" s="33"/>
      <c r="E841" s="33"/>
      <c r="F841" s="33"/>
      <c r="G841" s="33"/>
      <c r="H841" s="33"/>
      <c r="I841" s="33"/>
      <c r="J841" s="33"/>
      <c r="K841" s="33"/>
      <c r="L841" s="33"/>
      <c r="M841" s="33"/>
      <c r="N841" s="33"/>
      <c r="O841" s="33"/>
      <c r="P841" s="33"/>
      <c r="Q841" s="33"/>
      <c r="R841" s="33"/>
      <c r="S841" s="33"/>
      <c r="T841" s="33"/>
      <c r="U841" s="33"/>
      <c r="V841" s="33"/>
      <c r="W841" s="33"/>
    </row>
    <row r="842" spans="1:23" ht="15.75" customHeight="1" x14ac:dyDescent="0.25">
      <c r="A842" s="33"/>
      <c r="B842" s="33"/>
      <c r="C842" s="33"/>
      <c r="D842" s="33"/>
      <c r="E842" s="33"/>
      <c r="F842" s="33"/>
      <c r="G842" s="33"/>
      <c r="H842" s="33"/>
      <c r="I842" s="33"/>
      <c r="J842" s="33"/>
      <c r="K842" s="33"/>
      <c r="L842" s="33"/>
      <c r="M842" s="33"/>
      <c r="N842" s="33"/>
      <c r="O842" s="33"/>
      <c r="P842" s="33"/>
      <c r="Q842" s="33"/>
      <c r="R842" s="33"/>
      <c r="S842" s="33"/>
      <c r="T842" s="33"/>
      <c r="U842" s="33"/>
      <c r="V842" s="33"/>
      <c r="W842" s="33"/>
    </row>
    <row r="843" spans="1:23" ht="15.75" customHeight="1" x14ac:dyDescent="0.25">
      <c r="A843" s="33"/>
      <c r="B843" s="33"/>
      <c r="C843" s="33"/>
      <c r="D843" s="33"/>
      <c r="E843" s="33"/>
      <c r="F843" s="33"/>
      <c r="G843" s="33"/>
      <c r="H843" s="33"/>
      <c r="I843" s="33"/>
      <c r="J843" s="33"/>
      <c r="K843" s="33"/>
      <c r="L843" s="33"/>
      <c r="M843" s="33"/>
      <c r="N843" s="33"/>
      <c r="O843" s="33"/>
      <c r="P843" s="33"/>
      <c r="Q843" s="33"/>
      <c r="R843" s="33"/>
      <c r="S843" s="33"/>
      <c r="T843" s="33"/>
      <c r="U843" s="33"/>
      <c r="V843" s="33"/>
      <c r="W843" s="33"/>
    </row>
    <row r="844" spans="1:23" ht="15.75" customHeight="1" x14ac:dyDescent="0.25">
      <c r="A844" s="33"/>
      <c r="B844" s="33"/>
      <c r="C844" s="33"/>
      <c r="D844" s="33"/>
      <c r="E844" s="33"/>
      <c r="F844" s="33"/>
      <c r="G844" s="33"/>
      <c r="H844" s="33"/>
      <c r="I844" s="33"/>
      <c r="J844" s="33"/>
      <c r="K844" s="33"/>
      <c r="L844" s="33"/>
      <c r="M844" s="33"/>
      <c r="N844" s="33"/>
      <c r="O844" s="33"/>
      <c r="P844" s="33"/>
      <c r="Q844" s="33"/>
      <c r="R844" s="33"/>
      <c r="S844" s="33"/>
      <c r="T844" s="33"/>
      <c r="U844" s="33"/>
      <c r="V844" s="33"/>
      <c r="W844" s="33"/>
    </row>
    <row r="845" spans="1:23" ht="15.75" customHeight="1" x14ac:dyDescent="0.25">
      <c r="A845" s="33"/>
      <c r="B845" s="33"/>
      <c r="C845" s="33"/>
      <c r="D845" s="33"/>
      <c r="E845" s="33"/>
      <c r="F845" s="33"/>
      <c r="G845" s="33"/>
      <c r="H845" s="33"/>
      <c r="I845" s="33"/>
      <c r="J845" s="33"/>
      <c r="K845" s="33"/>
      <c r="L845" s="33"/>
      <c r="M845" s="33"/>
      <c r="N845" s="33"/>
      <c r="O845" s="33"/>
      <c r="P845" s="33"/>
      <c r="Q845" s="33"/>
      <c r="R845" s="33"/>
      <c r="S845" s="33"/>
      <c r="T845" s="33"/>
      <c r="U845" s="33"/>
      <c r="V845" s="33"/>
      <c r="W845" s="33"/>
    </row>
    <row r="846" spans="1:23" ht="15.75" customHeight="1" x14ac:dyDescent="0.25">
      <c r="A846" s="33"/>
      <c r="B846" s="33"/>
      <c r="C846" s="33"/>
      <c r="D846" s="33"/>
      <c r="E846" s="33"/>
      <c r="F846" s="33"/>
      <c r="G846" s="33"/>
      <c r="H846" s="33"/>
      <c r="I846" s="33"/>
      <c r="J846" s="33"/>
      <c r="K846" s="33"/>
      <c r="L846" s="33"/>
      <c r="M846" s="33"/>
      <c r="N846" s="33"/>
      <c r="O846" s="33"/>
      <c r="P846" s="33"/>
      <c r="Q846" s="33"/>
      <c r="R846" s="33"/>
      <c r="S846" s="33"/>
      <c r="T846" s="33"/>
      <c r="U846" s="33"/>
      <c r="V846" s="33"/>
      <c r="W846" s="33"/>
    </row>
    <row r="847" spans="1:23" ht="15.75" customHeight="1" x14ac:dyDescent="0.25">
      <c r="A847" s="33"/>
      <c r="B847" s="33"/>
      <c r="C847" s="33"/>
      <c r="D847" s="33"/>
      <c r="E847" s="33"/>
      <c r="F847" s="33"/>
      <c r="G847" s="33"/>
      <c r="H847" s="33"/>
      <c r="I847" s="33"/>
      <c r="J847" s="33"/>
      <c r="K847" s="33"/>
      <c r="L847" s="33"/>
      <c r="M847" s="33"/>
      <c r="N847" s="33"/>
      <c r="O847" s="33"/>
      <c r="P847" s="33"/>
      <c r="Q847" s="33"/>
      <c r="R847" s="33"/>
      <c r="S847" s="33"/>
      <c r="T847" s="33"/>
      <c r="U847" s="33"/>
      <c r="V847" s="33"/>
      <c r="W847" s="33"/>
    </row>
    <row r="848" spans="1:23" ht="15.75" customHeight="1" x14ac:dyDescent="0.25">
      <c r="A848" s="33"/>
      <c r="B848" s="33"/>
      <c r="C848" s="33"/>
      <c r="D848" s="33"/>
      <c r="E848" s="33"/>
      <c r="F848" s="33"/>
      <c r="G848" s="33"/>
      <c r="H848" s="33"/>
      <c r="I848" s="33"/>
      <c r="J848" s="33"/>
      <c r="K848" s="33"/>
      <c r="L848" s="33"/>
      <c r="M848" s="33"/>
      <c r="N848" s="33"/>
      <c r="O848" s="33"/>
      <c r="P848" s="33"/>
      <c r="Q848" s="33"/>
      <c r="R848" s="33"/>
      <c r="S848" s="33"/>
      <c r="T848" s="33"/>
      <c r="U848" s="33"/>
      <c r="V848" s="33"/>
      <c r="W848" s="33"/>
    </row>
    <row r="849" spans="1:23" ht="15.75" customHeight="1" x14ac:dyDescent="0.25">
      <c r="A849" s="33"/>
      <c r="B849" s="33"/>
      <c r="C849" s="33"/>
      <c r="D849" s="33"/>
      <c r="E849" s="33"/>
      <c r="F849" s="33"/>
      <c r="G849" s="33"/>
      <c r="H849" s="33"/>
      <c r="I849" s="33"/>
      <c r="J849" s="33"/>
      <c r="K849" s="33"/>
      <c r="L849" s="33"/>
      <c r="M849" s="33"/>
      <c r="N849" s="33"/>
      <c r="O849" s="33"/>
      <c r="P849" s="33"/>
      <c r="Q849" s="33"/>
      <c r="R849" s="33"/>
      <c r="S849" s="33"/>
      <c r="T849" s="33"/>
      <c r="U849" s="33"/>
      <c r="V849" s="33"/>
      <c r="W849" s="33"/>
    </row>
    <row r="850" spans="1:23" ht="15.75" customHeight="1" x14ac:dyDescent="0.25">
      <c r="A850" s="33"/>
      <c r="B850" s="33"/>
      <c r="C850" s="33"/>
      <c r="D850" s="33"/>
      <c r="E850" s="33"/>
      <c r="F850" s="33"/>
      <c r="G850" s="33"/>
      <c r="H850" s="33"/>
      <c r="I850" s="33"/>
      <c r="J850" s="33"/>
      <c r="K850" s="33"/>
      <c r="L850" s="33"/>
      <c r="M850" s="33"/>
      <c r="N850" s="33"/>
      <c r="O850" s="33"/>
      <c r="P850" s="33"/>
      <c r="Q850" s="33"/>
      <c r="R850" s="33"/>
      <c r="S850" s="33"/>
      <c r="T850" s="33"/>
      <c r="U850" s="33"/>
      <c r="V850" s="33"/>
      <c r="W850" s="33"/>
    </row>
    <row r="851" spans="1:23" ht="15.75" customHeight="1" x14ac:dyDescent="0.25">
      <c r="A851" s="33"/>
      <c r="B851" s="33"/>
      <c r="C851" s="33"/>
      <c r="D851" s="33"/>
      <c r="E851" s="33"/>
      <c r="F851" s="33"/>
      <c r="G851" s="33"/>
      <c r="H851" s="33"/>
      <c r="I851" s="33"/>
      <c r="J851" s="33"/>
      <c r="K851" s="33"/>
      <c r="L851" s="33"/>
      <c r="M851" s="33"/>
      <c r="N851" s="33"/>
      <c r="O851" s="33"/>
      <c r="P851" s="33"/>
      <c r="Q851" s="33"/>
      <c r="R851" s="33"/>
      <c r="S851" s="33"/>
      <c r="T851" s="33"/>
      <c r="U851" s="33"/>
      <c r="V851" s="33"/>
      <c r="W851" s="33"/>
    </row>
    <row r="852" spans="1:23" ht="15.75" customHeight="1" x14ac:dyDescent="0.25">
      <c r="A852" s="33"/>
      <c r="B852" s="33"/>
      <c r="C852" s="33"/>
      <c r="D852" s="33"/>
      <c r="E852" s="33"/>
      <c r="F852" s="33"/>
      <c r="G852" s="33"/>
      <c r="H852" s="33"/>
      <c r="I852" s="33"/>
      <c r="J852" s="33"/>
      <c r="K852" s="33"/>
      <c r="L852" s="33"/>
      <c r="M852" s="33"/>
      <c r="N852" s="33"/>
      <c r="O852" s="33"/>
      <c r="P852" s="33"/>
      <c r="Q852" s="33"/>
      <c r="R852" s="33"/>
      <c r="S852" s="33"/>
      <c r="T852" s="33"/>
      <c r="U852" s="33"/>
      <c r="V852" s="33"/>
      <c r="W852" s="33"/>
    </row>
    <row r="853" spans="1:23" ht="15.75" customHeight="1" x14ac:dyDescent="0.25">
      <c r="A853" s="33"/>
      <c r="B853" s="33"/>
      <c r="C853" s="33"/>
      <c r="D853" s="33"/>
      <c r="E853" s="33"/>
      <c r="F853" s="33"/>
      <c r="G853" s="33"/>
      <c r="H853" s="33"/>
      <c r="I853" s="33"/>
      <c r="J853" s="33"/>
      <c r="K853" s="33"/>
      <c r="L853" s="33"/>
      <c r="M853" s="33"/>
      <c r="N853" s="33"/>
      <c r="O853" s="33"/>
      <c r="P853" s="33"/>
      <c r="Q853" s="33"/>
      <c r="R853" s="33"/>
      <c r="S853" s="33"/>
      <c r="T853" s="33"/>
      <c r="U853" s="33"/>
      <c r="V853" s="33"/>
      <c r="W853" s="33"/>
    </row>
    <row r="854" spans="1:23" ht="15.75" customHeight="1" x14ac:dyDescent="0.25">
      <c r="A854" s="33"/>
      <c r="B854" s="33"/>
      <c r="C854" s="33"/>
      <c r="D854" s="33"/>
      <c r="E854" s="33"/>
      <c r="F854" s="33"/>
      <c r="G854" s="33"/>
      <c r="H854" s="33"/>
      <c r="I854" s="33"/>
      <c r="J854" s="33"/>
      <c r="K854" s="33"/>
      <c r="L854" s="33"/>
      <c r="M854" s="33"/>
      <c r="N854" s="33"/>
      <c r="O854" s="33"/>
      <c r="P854" s="33"/>
      <c r="Q854" s="33"/>
      <c r="R854" s="33"/>
      <c r="S854" s="33"/>
      <c r="T854" s="33"/>
      <c r="U854" s="33"/>
      <c r="V854" s="33"/>
      <c r="W854" s="33"/>
    </row>
    <row r="855" spans="1:23" ht="15.75" customHeight="1" x14ac:dyDescent="0.25">
      <c r="A855" s="33"/>
      <c r="B855" s="33"/>
      <c r="C855" s="33"/>
      <c r="D855" s="33"/>
      <c r="E855" s="33"/>
      <c r="F855" s="33"/>
      <c r="G855" s="33"/>
      <c r="H855" s="33"/>
      <c r="I855" s="33"/>
      <c r="J855" s="33"/>
      <c r="K855" s="33"/>
      <c r="L855" s="33"/>
      <c r="M855" s="33"/>
      <c r="N855" s="33"/>
      <c r="O855" s="33"/>
      <c r="P855" s="33"/>
      <c r="Q855" s="33"/>
      <c r="R855" s="33"/>
      <c r="S855" s="33"/>
      <c r="T855" s="33"/>
      <c r="U855" s="33"/>
      <c r="V855" s="33"/>
      <c r="W855" s="33"/>
    </row>
    <row r="856" spans="1:23" ht="15.75" customHeight="1" x14ac:dyDescent="0.25">
      <c r="A856" s="33"/>
      <c r="B856" s="33"/>
      <c r="C856" s="33"/>
      <c r="D856" s="33"/>
      <c r="E856" s="33"/>
      <c r="F856" s="33"/>
      <c r="G856" s="33"/>
      <c r="H856" s="33"/>
      <c r="I856" s="33"/>
      <c r="J856" s="33"/>
      <c r="K856" s="33"/>
      <c r="L856" s="33"/>
      <c r="M856" s="33"/>
      <c r="N856" s="33"/>
      <c r="O856" s="33"/>
      <c r="P856" s="33"/>
      <c r="Q856" s="33"/>
      <c r="R856" s="33"/>
      <c r="S856" s="33"/>
      <c r="T856" s="33"/>
      <c r="U856" s="33"/>
      <c r="V856" s="33"/>
      <c r="W856" s="33"/>
    </row>
    <row r="857" spans="1:23" ht="15.75" customHeight="1" x14ac:dyDescent="0.25">
      <c r="A857" s="33"/>
      <c r="B857" s="33"/>
      <c r="C857" s="33"/>
      <c r="D857" s="33"/>
      <c r="E857" s="33"/>
      <c r="F857" s="33"/>
      <c r="G857" s="33"/>
      <c r="H857" s="33"/>
      <c r="I857" s="33"/>
      <c r="J857" s="33"/>
      <c r="K857" s="33"/>
      <c r="L857" s="33"/>
      <c r="M857" s="33"/>
      <c r="N857" s="33"/>
      <c r="O857" s="33"/>
      <c r="P857" s="33"/>
      <c r="Q857" s="33"/>
      <c r="R857" s="33"/>
      <c r="S857" s="33"/>
      <c r="T857" s="33"/>
      <c r="U857" s="33"/>
      <c r="V857" s="33"/>
      <c r="W857" s="33"/>
    </row>
    <row r="858" spans="1:23" ht="15.75" customHeight="1" x14ac:dyDescent="0.25">
      <c r="A858" s="33"/>
      <c r="B858" s="33"/>
      <c r="C858" s="33"/>
      <c r="D858" s="33"/>
      <c r="E858" s="33"/>
      <c r="F858" s="33"/>
      <c r="G858" s="33"/>
      <c r="H858" s="33"/>
      <c r="I858" s="33"/>
      <c r="J858" s="33"/>
      <c r="K858" s="33"/>
      <c r="L858" s="33"/>
      <c r="M858" s="33"/>
      <c r="N858" s="33"/>
      <c r="O858" s="33"/>
      <c r="P858" s="33"/>
      <c r="Q858" s="33"/>
      <c r="R858" s="33"/>
      <c r="S858" s="33"/>
      <c r="T858" s="33"/>
      <c r="U858" s="33"/>
      <c r="V858" s="33"/>
      <c r="W858" s="33"/>
    </row>
    <row r="859" spans="1:23" ht="15.75" customHeight="1" x14ac:dyDescent="0.25">
      <c r="A859" s="33"/>
      <c r="B859" s="33"/>
      <c r="C859" s="33"/>
      <c r="D859" s="33"/>
      <c r="E859" s="33"/>
      <c r="F859" s="33"/>
      <c r="G859" s="33"/>
      <c r="H859" s="33"/>
      <c r="I859" s="33"/>
      <c r="J859" s="33"/>
      <c r="K859" s="33"/>
      <c r="L859" s="33"/>
      <c r="M859" s="33"/>
      <c r="N859" s="33"/>
      <c r="O859" s="33"/>
      <c r="P859" s="33"/>
      <c r="Q859" s="33"/>
      <c r="R859" s="33"/>
      <c r="S859" s="33"/>
      <c r="T859" s="33"/>
      <c r="U859" s="33"/>
      <c r="V859" s="33"/>
      <c r="W859" s="33"/>
    </row>
    <row r="860" spans="1:23" ht="15.75" customHeight="1" x14ac:dyDescent="0.25">
      <c r="A860" s="33"/>
      <c r="B860" s="33"/>
      <c r="C860" s="33"/>
      <c r="D860" s="33"/>
      <c r="E860" s="33"/>
      <c r="F860" s="33"/>
      <c r="G860" s="33"/>
      <c r="H860" s="33"/>
      <c r="I860" s="33"/>
      <c r="J860" s="33"/>
      <c r="K860" s="33"/>
      <c r="L860" s="33"/>
      <c r="M860" s="33"/>
      <c r="N860" s="33"/>
      <c r="O860" s="33"/>
      <c r="P860" s="33"/>
      <c r="Q860" s="33"/>
      <c r="R860" s="33"/>
      <c r="S860" s="33"/>
      <c r="T860" s="33"/>
      <c r="U860" s="33"/>
      <c r="V860" s="33"/>
      <c r="W860" s="33"/>
    </row>
    <row r="861" spans="1:23" ht="15.75" customHeight="1" x14ac:dyDescent="0.25">
      <c r="A861" s="33"/>
      <c r="B861" s="33"/>
      <c r="C861" s="33"/>
      <c r="D861" s="33"/>
      <c r="E861" s="33"/>
      <c r="F861" s="33"/>
      <c r="G861" s="33"/>
      <c r="H861" s="33"/>
      <c r="I861" s="33"/>
      <c r="J861" s="33"/>
      <c r="K861" s="33"/>
      <c r="L861" s="33"/>
      <c r="M861" s="33"/>
      <c r="N861" s="33"/>
      <c r="O861" s="33"/>
      <c r="P861" s="33"/>
      <c r="Q861" s="33"/>
      <c r="R861" s="33"/>
      <c r="S861" s="33"/>
      <c r="T861" s="33"/>
      <c r="U861" s="33"/>
      <c r="V861" s="33"/>
      <c r="W861" s="33"/>
    </row>
    <row r="862" spans="1:23" ht="15.75" customHeight="1" x14ac:dyDescent="0.25">
      <c r="A862" s="33"/>
      <c r="B862" s="33"/>
      <c r="C862" s="33"/>
      <c r="D862" s="33"/>
      <c r="E862" s="33"/>
      <c r="F862" s="33"/>
      <c r="G862" s="33"/>
      <c r="H862" s="33"/>
      <c r="I862" s="33"/>
      <c r="J862" s="33"/>
      <c r="K862" s="33"/>
      <c r="L862" s="33"/>
      <c r="M862" s="33"/>
      <c r="N862" s="33"/>
      <c r="O862" s="33"/>
      <c r="P862" s="33"/>
      <c r="Q862" s="33"/>
      <c r="R862" s="33"/>
      <c r="S862" s="33"/>
      <c r="T862" s="33"/>
      <c r="U862" s="33"/>
      <c r="V862" s="33"/>
      <c r="W862" s="33"/>
    </row>
    <row r="863" spans="1:23" ht="15.75" customHeight="1" x14ac:dyDescent="0.25">
      <c r="A863" s="33"/>
      <c r="B863" s="33"/>
      <c r="C863" s="33"/>
      <c r="D863" s="33"/>
      <c r="E863" s="33"/>
      <c r="F863" s="33"/>
      <c r="G863" s="33"/>
      <c r="H863" s="33"/>
      <c r="I863" s="33"/>
      <c r="J863" s="33"/>
      <c r="K863" s="33"/>
      <c r="L863" s="33"/>
      <c r="M863" s="33"/>
      <c r="N863" s="33"/>
      <c r="O863" s="33"/>
      <c r="P863" s="33"/>
      <c r="Q863" s="33"/>
      <c r="R863" s="33"/>
      <c r="S863" s="33"/>
      <c r="T863" s="33"/>
      <c r="U863" s="33"/>
      <c r="V863" s="33"/>
      <c r="W863" s="33"/>
    </row>
    <row r="864" spans="1:23" ht="15.75" customHeight="1" x14ac:dyDescent="0.25">
      <c r="A864" s="33"/>
      <c r="B864" s="33"/>
      <c r="C864" s="33"/>
      <c r="D864" s="33"/>
      <c r="E864" s="33"/>
      <c r="F864" s="33"/>
      <c r="G864" s="33"/>
      <c r="H864" s="33"/>
      <c r="I864" s="33"/>
      <c r="J864" s="33"/>
      <c r="K864" s="33"/>
      <c r="L864" s="33"/>
      <c r="M864" s="33"/>
      <c r="N864" s="33"/>
      <c r="O864" s="33"/>
      <c r="P864" s="33"/>
      <c r="Q864" s="33"/>
      <c r="R864" s="33"/>
      <c r="S864" s="33"/>
      <c r="T864" s="33"/>
      <c r="U864" s="33"/>
      <c r="V864" s="33"/>
      <c r="W864" s="33"/>
    </row>
    <row r="865" spans="1:23" ht="15.75" customHeight="1" x14ac:dyDescent="0.25">
      <c r="A865" s="33"/>
      <c r="B865" s="33"/>
      <c r="C865" s="33"/>
      <c r="D865" s="33"/>
      <c r="E865" s="33"/>
      <c r="F865" s="33"/>
      <c r="G865" s="33"/>
      <c r="H865" s="33"/>
      <c r="I865" s="33"/>
      <c r="J865" s="33"/>
      <c r="K865" s="33"/>
      <c r="L865" s="33"/>
      <c r="M865" s="33"/>
      <c r="N865" s="33"/>
      <c r="O865" s="33"/>
      <c r="P865" s="33"/>
      <c r="Q865" s="33"/>
      <c r="R865" s="33"/>
      <c r="S865" s="33"/>
      <c r="T865" s="33"/>
      <c r="U865" s="33"/>
      <c r="V865" s="33"/>
      <c r="W865" s="33"/>
    </row>
    <row r="866" spans="1:23" ht="15.75" customHeight="1" x14ac:dyDescent="0.25">
      <c r="A866" s="33"/>
      <c r="B866" s="33"/>
      <c r="C866" s="33"/>
      <c r="D866" s="33"/>
      <c r="E866" s="33"/>
      <c r="F866" s="33"/>
      <c r="G866" s="33"/>
      <c r="H866" s="33"/>
      <c r="I866" s="33"/>
      <c r="J866" s="33"/>
      <c r="K866" s="33"/>
      <c r="L866" s="33"/>
      <c r="M866" s="33"/>
      <c r="N866" s="33"/>
      <c r="O866" s="33"/>
      <c r="P866" s="33"/>
      <c r="Q866" s="33"/>
      <c r="R866" s="33"/>
      <c r="S866" s="33"/>
      <c r="T866" s="33"/>
      <c r="U866" s="33"/>
      <c r="V866" s="33"/>
      <c r="W866" s="33"/>
    </row>
    <row r="867" spans="1:23" ht="15.75" customHeight="1" x14ac:dyDescent="0.25">
      <c r="A867" s="33"/>
      <c r="B867" s="33"/>
      <c r="C867" s="33"/>
      <c r="D867" s="33"/>
      <c r="E867" s="33"/>
      <c r="F867" s="33"/>
      <c r="G867" s="33"/>
      <c r="H867" s="33"/>
      <c r="I867" s="33"/>
      <c r="J867" s="33"/>
      <c r="K867" s="33"/>
      <c r="L867" s="33"/>
      <c r="M867" s="33"/>
      <c r="N867" s="33"/>
      <c r="O867" s="33"/>
      <c r="P867" s="33"/>
      <c r="Q867" s="33"/>
      <c r="R867" s="33"/>
      <c r="S867" s="33"/>
      <c r="T867" s="33"/>
      <c r="U867" s="33"/>
      <c r="V867" s="33"/>
      <c r="W867" s="33"/>
    </row>
    <row r="868" spans="1:23" ht="15.75" customHeight="1" x14ac:dyDescent="0.25">
      <c r="A868" s="33"/>
      <c r="B868" s="33"/>
      <c r="C868" s="33"/>
      <c r="D868" s="33"/>
      <c r="E868" s="33"/>
      <c r="F868" s="33"/>
      <c r="G868" s="33"/>
      <c r="H868" s="33"/>
      <c r="I868" s="33"/>
      <c r="J868" s="33"/>
      <c r="K868" s="33"/>
      <c r="L868" s="33"/>
      <c r="M868" s="33"/>
      <c r="N868" s="33"/>
      <c r="O868" s="33"/>
      <c r="P868" s="33"/>
      <c r="Q868" s="33"/>
      <c r="R868" s="33"/>
      <c r="S868" s="33"/>
      <c r="T868" s="33"/>
      <c r="U868" s="33"/>
      <c r="V868" s="33"/>
      <c r="W868" s="33"/>
    </row>
    <row r="869" spans="1:23" ht="15.75" customHeight="1" x14ac:dyDescent="0.25">
      <c r="A869" s="33"/>
      <c r="B869" s="33"/>
      <c r="C869" s="33"/>
      <c r="D869" s="33"/>
      <c r="E869" s="33"/>
      <c r="F869" s="33"/>
      <c r="G869" s="33"/>
      <c r="H869" s="33"/>
      <c r="I869" s="33"/>
      <c r="J869" s="33"/>
      <c r="K869" s="33"/>
      <c r="L869" s="33"/>
      <c r="M869" s="33"/>
      <c r="N869" s="33"/>
      <c r="O869" s="33"/>
      <c r="P869" s="33"/>
      <c r="Q869" s="33"/>
      <c r="R869" s="33"/>
      <c r="S869" s="33"/>
      <c r="T869" s="33"/>
      <c r="U869" s="33"/>
      <c r="V869" s="33"/>
      <c r="W869" s="33"/>
    </row>
    <row r="870" spans="1:23" ht="15.75" customHeight="1" x14ac:dyDescent="0.25">
      <c r="A870" s="33"/>
      <c r="B870" s="33"/>
      <c r="C870" s="33"/>
      <c r="D870" s="33"/>
      <c r="E870" s="33"/>
      <c r="F870" s="33"/>
      <c r="G870" s="33"/>
      <c r="H870" s="33"/>
      <c r="I870" s="33"/>
      <c r="J870" s="33"/>
      <c r="K870" s="33"/>
      <c r="L870" s="33"/>
      <c r="M870" s="33"/>
      <c r="N870" s="33"/>
      <c r="O870" s="33"/>
      <c r="P870" s="33"/>
      <c r="Q870" s="33"/>
      <c r="R870" s="33"/>
      <c r="S870" s="33"/>
      <c r="T870" s="33"/>
      <c r="U870" s="33"/>
      <c r="V870" s="33"/>
      <c r="W870" s="33"/>
    </row>
    <row r="871" spans="1:23" ht="15.75" customHeight="1" x14ac:dyDescent="0.25">
      <c r="A871" s="33"/>
      <c r="B871" s="33"/>
      <c r="C871" s="33"/>
      <c r="D871" s="33"/>
      <c r="E871" s="33"/>
      <c r="F871" s="33"/>
      <c r="G871" s="33"/>
      <c r="H871" s="33"/>
      <c r="I871" s="33"/>
      <c r="J871" s="33"/>
      <c r="K871" s="33"/>
      <c r="L871" s="33"/>
      <c r="M871" s="33"/>
      <c r="N871" s="33"/>
      <c r="O871" s="33"/>
      <c r="P871" s="33"/>
      <c r="Q871" s="33"/>
      <c r="R871" s="33"/>
      <c r="S871" s="33"/>
      <c r="T871" s="33"/>
      <c r="U871" s="33"/>
      <c r="V871" s="33"/>
      <c r="W871" s="33"/>
    </row>
    <row r="872" spans="1:23" ht="15.75" customHeight="1" x14ac:dyDescent="0.25">
      <c r="A872" s="33"/>
      <c r="B872" s="33"/>
      <c r="C872" s="33"/>
      <c r="D872" s="33"/>
      <c r="E872" s="33"/>
      <c r="F872" s="33"/>
      <c r="G872" s="33"/>
      <c r="H872" s="33"/>
      <c r="I872" s="33"/>
      <c r="J872" s="33"/>
      <c r="K872" s="33"/>
      <c r="L872" s="33"/>
      <c r="M872" s="33"/>
      <c r="N872" s="33"/>
      <c r="O872" s="33"/>
      <c r="P872" s="33"/>
      <c r="Q872" s="33"/>
      <c r="R872" s="33"/>
      <c r="S872" s="33"/>
      <c r="T872" s="33"/>
      <c r="U872" s="33"/>
      <c r="V872" s="33"/>
      <c r="W872" s="33"/>
    </row>
    <row r="873" spans="1:23" ht="15.75" customHeight="1" x14ac:dyDescent="0.25">
      <c r="A873" s="33"/>
      <c r="B873" s="33"/>
      <c r="C873" s="33"/>
      <c r="D873" s="33"/>
      <c r="E873" s="33"/>
      <c r="F873" s="33"/>
      <c r="G873" s="33"/>
      <c r="H873" s="33"/>
      <c r="I873" s="33"/>
      <c r="J873" s="33"/>
      <c r="K873" s="33"/>
      <c r="L873" s="33"/>
      <c r="M873" s="33"/>
      <c r="N873" s="33"/>
      <c r="O873" s="33"/>
      <c r="P873" s="33"/>
      <c r="Q873" s="33"/>
      <c r="R873" s="33"/>
      <c r="S873" s="33"/>
      <c r="T873" s="33"/>
      <c r="U873" s="33"/>
      <c r="V873" s="33"/>
      <c r="W873" s="33"/>
    </row>
    <row r="874" spans="1:23" ht="15.75" customHeight="1" x14ac:dyDescent="0.25">
      <c r="A874" s="33"/>
      <c r="B874" s="33"/>
      <c r="C874" s="33"/>
      <c r="D874" s="33"/>
      <c r="E874" s="33"/>
      <c r="F874" s="33"/>
      <c r="G874" s="33"/>
      <c r="H874" s="33"/>
      <c r="I874" s="33"/>
      <c r="J874" s="33"/>
      <c r="K874" s="33"/>
      <c r="L874" s="33"/>
      <c r="M874" s="33"/>
      <c r="N874" s="33"/>
      <c r="O874" s="33"/>
      <c r="P874" s="33"/>
      <c r="Q874" s="33"/>
      <c r="R874" s="33"/>
      <c r="S874" s="33"/>
      <c r="T874" s="33"/>
      <c r="U874" s="33"/>
      <c r="V874" s="33"/>
      <c r="W874" s="33"/>
    </row>
    <row r="875" spans="1:23" ht="15.75" customHeight="1" x14ac:dyDescent="0.25">
      <c r="A875" s="33"/>
      <c r="B875" s="33"/>
      <c r="C875" s="33"/>
      <c r="D875" s="33"/>
      <c r="E875" s="33"/>
      <c r="F875" s="33"/>
      <c r="G875" s="33"/>
      <c r="H875" s="33"/>
      <c r="I875" s="33"/>
      <c r="J875" s="33"/>
      <c r="K875" s="33"/>
      <c r="L875" s="33"/>
      <c r="M875" s="33"/>
      <c r="N875" s="33"/>
      <c r="O875" s="33"/>
      <c r="P875" s="33"/>
      <c r="Q875" s="33"/>
      <c r="R875" s="33"/>
      <c r="S875" s="33"/>
      <c r="T875" s="33"/>
      <c r="U875" s="33"/>
      <c r="V875" s="33"/>
      <c r="W875" s="33"/>
    </row>
    <row r="876" spans="1:23" ht="15.75" customHeight="1" x14ac:dyDescent="0.25">
      <c r="A876" s="33"/>
      <c r="B876" s="33"/>
      <c r="C876" s="33"/>
      <c r="D876" s="33"/>
      <c r="E876" s="33"/>
      <c r="F876" s="33"/>
      <c r="G876" s="33"/>
      <c r="H876" s="33"/>
      <c r="I876" s="33"/>
      <c r="J876" s="33"/>
      <c r="K876" s="33"/>
      <c r="L876" s="33"/>
      <c r="M876" s="33"/>
      <c r="N876" s="33"/>
      <c r="O876" s="33"/>
      <c r="P876" s="33"/>
      <c r="Q876" s="33"/>
      <c r="R876" s="33"/>
      <c r="S876" s="33"/>
      <c r="T876" s="33"/>
      <c r="U876" s="33"/>
      <c r="V876" s="33"/>
      <c r="W876" s="33"/>
    </row>
    <row r="877" spans="1:23" ht="15.75" customHeight="1" x14ac:dyDescent="0.25">
      <c r="A877" s="33"/>
      <c r="B877" s="33"/>
      <c r="C877" s="33"/>
      <c r="D877" s="33"/>
      <c r="E877" s="33"/>
      <c r="F877" s="33"/>
      <c r="G877" s="33"/>
      <c r="H877" s="33"/>
      <c r="I877" s="33"/>
      <c r="J877" s="33"/>
      <c r="K877" s="33"/>
      <c r="L877" s="33"/>
      <c r="M877" s="33"/>
      <c r="N877" s="33"/>
      <c r="O877" s="33"/>
      <c r="P877" s="33"/>
      <c r="Q877" s="33"/>
      <c r="R877" s="33"/>
      <c r="S877" s="33"/>
      <c r="T877" s="33"/>
      <c r="U877" s="33"/>
      <c r="V877" s="33"/>
      <c r="W877" s="33"/>
    </row>
    <row r="878" spans="1:23" ht="15.75" customHeight="1" x14ac:dyDescent="0.25">
      <c r="A878" s="33"/>
      <c r="B878" s="33"/>
      <c r="C878" s="33"/>
      <c r="D878" s="33"/>
      <c r="E878" s="33"/>
      <c r="F878" s="33"/>
      <c r="G878" s="33"/>
      <c r="H878" s="33"/>
      <c r="I878" s="33"/>
      <c r="J878" s="33"/>
      <c r="K878" s="33"/>
      <c r="L878" s="33"/>
      <c r="M878" s="33"/>
      <c r="N878" s="33"/>
      <c r="O878" s="33"/>
      <c r="P878" s="33"/>
      <c r="Q878" s="33"/>
      <c r="R878" s="33"/>
      <c r="S878" s="33"/>
      <c r="T878" s="33"/>
      <c r="U878" s="33"/>
      <c r="V878" s="33"/>
      <c r="W878" s="33"/>
    </row>
    <row r="879" spans="1:23" ht="15.75" customHeight="1" x14ac:dyDescent="0.25">
      <c r="A879" s="33"/>
      <c r="B879" s="33"/>
      <c r="C879" s="33"/>
      <c r="D879" s="33"/>
      <c r="E879" s="33"/>
      <c r="F879" s="33"/>
      <c r="G879" s="33"/>
      <c r="H879" s="33"/>
      <c r="I879" s="33"/>
      <c r="J879" s="33"/>
      <c r="K879" s="33"/>
      <c r="L879" s="33"/>
      <c r="M879" s="33"/>
      <c r="N879" s="33"/>
      <c r="O879" s="33"/>
      <c r="P879" s="33"/>
      <c r="Q879" s="33"/>
      <c r="R879" s="33"/>
      <c r="S879" s="33"/>
      <c r="T879" s="33"/>
      <c r="U879" s="33"/>
      <c r="V879" s="33"/>
      <c r="W879" s="33"/>
    </row>
    <row r="880" spans="1:23" ht="15.75" customHeight="1" x14ac:dyDescent="0.25">
      <c r="A880" s="33"/>
      <c r="B880" s="33"/>
      <c r="C880" s="33"/>
      <c r="D880" s="33"/>
      <c r="E880" s="33"/>
      <c r="F880" s="33"/>
      <c r="G880" s="33"/>
      <c r="H880" s="33"/>
      <c r="I880" s="33"/>
      <c r="J880" s="33"/>
      <c r="K880" s="33"/>
      <c r="L880" s="33"/>
      <c r="M880" s="33"/>
      <c r="N880" s="33"/>
      <c r="O880" s="33"/>
      <c r="P880" s="33"/>
      <c r="Q880" s="33"/>
      <c r="R880" s="33"/>
      <c r="S880" s="33"/>
      <c r="T880" s="33"/>
      <c r="U880" s="33"/>
      <c r="V880" s="33"/>
      <c r="W880" s="33"/>
    </row>
    <row r="881" spans="1:23" ht="15.75" customHeight="1" x14ac:dyDescent="0.25">
      <c r="A881" s="33"/>
      <c r="B881" s="33"/>
      <c r="C881" s="33"/>
      <c r="D881" s="33"/>
      <c r="E881" s="33"/>
      <c r="F881" s="33"/>
      <c r="G881" s="33"/>
      <c r="H881" s="33"/>
      <c r="I881" s="33"/>
      <c r="J881" s="33"/>
      <c r="K881" s="33"/>
      <c r="L881" s="33"/>
      <c r="M881" s="33"/>
      <c r="N881" s="33"/>
      <c r="O881" s="33"/>
      <c r="P881" s="33"/>
      <c r="Q881" s="33"/>
      <c r="R881" s="33"/>
      <c r="S881" s="33"/>
      <c r="T881" s="33"/>
      <c r="U881" s="33"/>
      <c r="V881" s="33"/>
      <c r="W881" s="33"/>
    </row>
    <row r="882" spans="1:23" ht="15.75" customHeight="1" x14ac:dyDescent="0.25">
      <c r="A882" s="33"/>
      <c r="B882" s="33"/>
      <c r="C882" s="33"/>
      <c r="D882" s="33"/>
      <c r="E882" s="33"/>
      <c r="F882" s="33"/>
      <c r="G882" s="33"/>
      <c r="H882" s="33"/>
      <c r="I882" s="33"/>
      <c r="J882" s="33"/>
      <c r="K882" s="33"/>
      <c r="L882" s="33"/>
      <c r="M882" s="33"/>
      <c r="N882" s="33"/>
      <c r="O882" s="33"/>
      <c r="P882" s="33"/>
      <c r="Q882" s="33"/>
      <c r="R882" s="33"/>
      <c r="S882" s="33"/>
      <c r="T882" s="33"/>
      <c r="U882" s="33"/>
      <c r="V882" s="33"/>
      <c r="W882" s="33"/>
    </row>
    <row r="883" spans="1:23" ht="15.75" customHeight="1" x14ac:dyDescent="0.25">
      <c r="A883" s="33"/>
      <c r="B883" s="33"/>
      <c r="C883" s="33"/>
      <c r="D883" s="33"/>
      <c r="E883" s="33"/>
      <c r="F883" s="33"/>
      <c r="G883" s="33"/>
      <c r="H883" s="33"/>
      <c r="I883" s="33"/>
      <c r="J883" s="33"/>
      <c r="K883" s="33"/>
      <c r="L883" s="33"/>
      <c r="M883" s="33"/>
      <c r="N883" s="33"/>
      <c r="O883" s="33"/>
      <c r="P883" s="33"/>
      <c r="Q883" s="33"/>
      <c r="R883" s="33"/>
      <c r="S883" s="33"/>
      <c r="T883" s="33"/>
      <c r="U883" s="33"/>
      <c r="V883" s="33"/>
      <c r="W883" s="33"/>
    </row>
    <row r="884" spans="1:23" ht="15.75" customHeight="1" x14ac:dyDescent="0.25">
      <c r="A884" s="33"/>
      <c r="B884" s="33"/>
      <c r="C884" s="33"/>
      <c r="D884" s="33"/>
      <c r="E884" s="33"/>
      <c r="F884" s="33"/>
      <c r="G884" s="33"/>
      <c r="H884" s="33"/>
      <c r="I884" s="33"/>
      <c r="J884" s="33"/>
      <c r="K884" s="33"/>
      <c r="L884" s="33"/>
      <c r="M884" s="33"/>
      <c r="N884" s="33"/>
      <c r="O884" s="33"/>
      <c r="P884" s="33"/>
      <c r="Q884" s="33"/>
      <c r="R884" s="33"/>
      <c r="S884" s="33"/>
      <c r="T884" s="33"/>
      <c r="U884" s="33"/>
      <c r="V884" s="33"/>
      <c r="W884" s="33"/>
    </row>
    <row r="885" spans="1:23" ht="15.75" customHeight="1" x14ac:dyDescent="0.25">
      <c r="A885" s="33"/>
      <c r="B885" s="33"/>
      <c r="C885" s="33"/>
      <c r="D885" s="33"/>
      <c r="E885" s="33"/>
      <c r="F885" s="33"/>
      <c r="G885" s="33"/>
      <c r="H885" s="33"/>
      <c r="I885" s="33"/>
      <c r="J885" s="33"/>
      <c r="K885" s="33"/>
      <c r="L885" s="33"/>
      <c r="M885" s="33"/>
      <c r="N885" s="33"/>
      <c r="O885" s="33"/>
      <c r="P885" s="33"/>
      <c r="Q885" s="33"/>
      <c r="R885" s="33"/>
      <c r="S885" s="33"/>
      <c r="T885" s="33"/>
      <c r="U885" s="33"/>
      <c r="V885" s="33"/>
      <c r="W885" s="33"/>
    </row>
    <row r="886" spans="1:23" ht="15.75" customHeight="1" x14ac:dyDescent="0.25">
      <c r="A886" s="33"/>
      <c r="B886" s="33"/>
      <c r="C886" s="33"/>
      <c r="D886" s="33"/>
      <c r="E886" s="33"/>
      <c r="F886" s="33"/>
      <c r="G886" s="33"/>
      <c r="H886" s="33"/>
      <c r="I886" s="33"/>
      <c r="J886" s="33"/>
      <c r="K886" s="33"/>
      <c r="L886" s="33"/>
      <c r="M886" s="33"/>
      <c r="N886" s="33"/>
      <c r="O886" s="33"/>
      <c r="P886" s="33"/>
      <c r="Q886" s="33"/>
      <c r="R886" s="33"/>
      <c r="S886" s="33"/>
      <c r="T886" s="33"/>
      <c r="U886" s="33"/>
      <c r="V886" s="33"/>
      <c r="W886" s="33"/>
    </row>
    <row r="887" spans="1:23" ht="15.75" customHeight="1" x14ac:dyDescent="0.25">
      <c r="A887" s="33"/>
      <c r="B887" s="33"/>
      <c r="C887" s="33"/>
      <c r="D887" s="33"/>
      <c r="E887" s="33"/>
      <c r="F887" s="33"/>
      <c r="G887" s="33"/>
      <c r="H887" s="33"/>
      <c r="I887" s="33"/>
      <c r="J887" s="33"/>
      <c r="K887" s="33"/>
      <c r="L887" s="33"/>
      <c r="M887" s="33"/>
      <c r="N887" s="33"/>
      <c r="O887" s="33"/>
      <c r="P887" s="33"/>
      <c r="Q887" s="33"/>
      <c r="R887" s="33"/>
      <c r="S887" s="33"/>
      <c r="T887" s="33"/>
      <c r="U887" s="33"/>
      <c r="V887" s="33"/>
      <c r="W887" s="33"/>
    </row>
    <row r="888" spans="1:23" ht="15.75" customHeight="1" x14ac:dyDescent="0.25">
      <c r="A888" s="33"/>
      <c r="B888" s="33"/>
      <c r="C888" s="33"/>
      <c r="D888" s="33"/>
      <c r="E888" s="33"/>
      <c r="F888" s="33"/>
      <c r="G888" s="33"/>
      <c r="H888" s="33"/>
      <c r="I888" s="33"/>
      <c r="J888" s="33"/>
      <c r="K888" s="33"/>
      <c r="L888" s="33"/>
      <c r="M888" s="33"/>
      <c r="N888" s="33"/>
      <c r="O888" s="33"/>
      <c r="P888" s="33"/>
      <c r="Q888" s="33"/>
      <c r="R888" s="33"/>
      <c r="S888" s="33"/>
      <c r="T888" s="33"/>
      <c r="U888" s="33"/>
      <c r="V888" s="33"/>
      <c r="W888" s="33"/>
    </row>
    <row r="889" spans="1:23" ht="15.75" customHeight="1" x14ac:dyDescent="0.25">
      <c r="A889" s="33"/>
      <c r="B889" s="33"/>
      <c r="C889" s="33"/>
      <c r="D889" s="33"/>
      <c r="E889" s="33"/>
      <c r="F889" s="33"/>
      <c r="G889" s="33"/>
      <c r="H889" s="33"/>
      <c r="I889" s="33"/>
      <c r="J889" s="33"/>
      <c r="K889" s="33"/>
      <c r="L889" s="33"/>
      <c r="M889" s="33"/>
      <c r="N889" s="33"/>
      <c r="O889" s="33"/>
      <c r="P889" s="33"/>
      <c r="Q889" s="33"/>
      <c r="R889" s="33"/>
      <c r="S889" s="33"/>
      <c r="T889" s="33"/>
      <c r="U889" s="33"/>
      <c r="V889" s="33"/>
      <c r="W889" s="33"/>
    </row>
    <row r="890" spans="1:23" ht="15.75" customHeight="1" x14ac:dyDescent="0.25">
      <c r="A890" s="33"/>
      <c r="B890" s="33"/>
      <c r="C890" s="33"/>
      <c r="D890" s="33"/>
      <c r="E890" s="33"/>
      <c r="F890" s="33"/>
      <c r="G890" s="33"/>
      <c r="H890" s="33"/>
      <c r="I890" s="33"/>
      <c r="J890" s="33"/>
      <c r="K890" s="33"/>
      <c r="L890" s="33"/>
      <c r="M890" s="33"/>
      <c r="N890" s="33"/>
      <c r="O890" s="33"/>
      <c r="P890" s="33"/>
      <c r="Q890" s="33"/>
      <c r="R890" s="33"/>
      <c r="S890" s="33"/>
      <c r="T890" s="33"/>
      <c r="U890" s="33"/>
      <c r="V890" s="33"/>
      <c r="W890" s="33"/>
    </row>
    <row r="891" spans="1:23" ht="15.75" customHeight="1" x14ac:dyDescent="0.25">
      <c r="A891" s="33"/>
      <c r="B891" s="33"/>
      <c r="C891" s="33"/>
      <c r="D891" s="33"/>
      <c r="E891" s="33"/>
      <c r="F891" s="33"/>
      <c r="G891" s="33"/>
      <c r="H891" s="33"/>
      <c r="I891" s="33"/>
      <c r="J891" s="33"/>
      <c r="K891" s="33"/>
      <c r="L891" s="33"/>
      <c r="M891" s="33"/>
      <c r="N891" s="33"/>
      <c r="O891" s="33"/>
      <c r="P891" s="33"/>
      <c r="Q891" s="33"/>
      <c r="R891" s="33"/>
      <c r="S891" s="33"/>
      <c r="T891" s="33"/>
      <c r="U891" s="33"/>
      <c r="V891" s="33"/>
      <c r="W891" s="33"/>
    </row>
    <row r="892" spans="1:23" ht="15.75" customHeight="1" x14ac:dyDescent="0.25">
      <c r="A892" s="33"/>
      <c r="B892" s="33"/>
      <c r="C892" s="33"/>
      <c r="D892" s="33"/>
      <c r="E892" s="33"/>
      <c r="F892" s="33"/>
      <c r="G892" s="33"/>
      <c r="H892" s="33"/>
      <c r="I892" s="33"/>
      <c r="J892" s="33"/>
      <c r="K892" s="33"/>
      <c r="L892" s="33"/>
      <c r="M892" s="33"/>
      <c r="N892" s="33"/>
      <c r="O892" s="33"/>
      <c r="P892" s="33"/>
      <c r="Q892" s="33"/>
      <c r="R892" s="33"/>
      <c r="S892" s="33"/>
      <c r="T892" s="33"/>
      <c r="U892" s="33"/>
      <c r="V892" s="33"/>
      <c r="W892" s="33"/>
    </row>
    <row r="893" spans="1:23" ht="15.75" customHeight="1" x14ac:dyDescent="0.25">
      <c r="A893" s="33"/>
      <c r="B893" s="33"/>
      <c r="C893" s="33"/>
      <c r="D893" s="33"/>
      <c r="E893" s="33"/>
      <c r="F893" s="33"/>
      <c r="G893" s="33"/>
      <c r="H893" s="33"/>
      <c r="I893" s="33"/>
      <c r="J893" s="33"/>
      <c r="K893" s="33"/>
      <c r="L893" s="33"/>
      <c r="M893" s="33"/>
      <c r="N893" s="33"/>
      <c r="O893" s="33"/>
      <c r="P893" s="33"/>
      <c r="Q893" s="33"/>
      <c r="R893" s="33"/>
      <c r="S893" s="33"/>
      <c r="T893" s="33"/>
      <c r="U893" s="33"/>
      <c r="V893" s="33"/>
      <c r="W893" s="33"/>
    </row>
    <row r="894" spans="1:23" ht="15.75" customHeight="1" x14ac:dyDescent="0.25">
      <c r="A894" s="33"/>
      <c r="B894" s="33"/>
      <c r="C894" s="33"/>
      <c r="D894" s="33"/>
      <c r="E894" s="33"/>
      <c r="F894" s="33"/>
      <c r="G894" s="33"/>
      <c r="H894" s="33"/>
      <c r="I894" s="33"/>
      <c r="J894" s="33"/>
      <c r="K894" s="33"/>
      <c r="L894" s="33"/>
      <c r="M894" s="33"/>
      <c r="N894" s="33"/>
      <c r="O894" s="33"/>
      <c r="P894" s="33"/>
      <c r="Q894" s="33"/>
      <c r="R894" s="33"/>
      <c r="S894" s="33"/>
      <c r="T894" s="33"/>
      <c r="U894" s="33"/>
      <c r="V894" s="33"/>
      <c r="W894" s="33"/>
    </row>
    <row r="895" spans="1:23" ht="15.75" customHeight="1" x14ac:dyDescent="0.25">
      <c r="A895" s="33"/>
      <c r="B895" s="33"/>
      <c r="C895" s="33"/>
      <c r="D895" s="33"/>
      <c r="E895" s="33"/>
      <c r="F895" s="33"/>
      <c r="G895" s="33"/>
      <c r="H895" s="33"/>
      <c r="I895" s="33"/>
      <c r="J895" s="33"/>
      <c r="K895" s="33"/>
      <c r="L895" s="33"/>
      <c r="M895" s="33"/>
      <c r="N895" s="33"/>
      <c r="O895" s="33"/>
      <c r="P895" s="33"/>
      <c r="Q895" s="33"/>
      <c r="R895" s="33"/>
      <c r="S895" s="33"/>
      <c r="T895" s="33"/>
      <c r="U895" s="33"/>
      <c r="V895" s="33"/>
      <c r="W895" s="33"/>
    </row>
    <row r="896" spans="1:23" ht="15.75" customHeight="1" x14ac:dyDescent="0.25">
      <c r="A896" s="33"/>
      <c r="B896" s="33"/>
      <c r="C896" s="33"/>
      <c r="D896" s="33"/>
      <c r="E896" s="33"/>
      <c r="F896" s="33"/>
      <c r="G896" s="33"/>
      <c r="H896" s="33"/>
      <c r="I896" s="33"/>
      <c r="J896" s="33"/>
      <c r="K896" s="33"/>
      <c r="L896" s="33"/>
      <c r="M896" s="33"/>
      <c r="N896" s="33"/>
      <c r="O896" s="33"/>
      <c r="P896" s="33"/>
      <c r="Q896" s="33"/>
      <c r="R896" s="33"/>
      <c r="S896" s="33"/>
      <c r="T896" s="33"/>
      <c r="U896" s="33"/>
      <c r="V896" s="33"/>
      <c r="W896" s="33"/>
    </row>
    <row r="897" spans="1:23" ht="15.75" customHeight="1" x14ac:dyDescent="0.25">
      <c r="A897" s="33"/>
      <c r="B897" s="33"/>
      <c r="C897" s="33"/>
      <c r="D897" s="33"/>
      <c r="E897" s="33"/>
      <c r="F897" s="33"/>
      <c r="G897" s="33"/>
      <c r="H897" s="33"/>
      <c r="I897" s="33"/>
      <c r="J897" s="33"/>
      <c r="K897" s="33"/>
      <c r="L897" s="33"/>
      <c r="M897" s="33"/>
      <c r="N897" s="33"/>
      <c r="O897" s="33"/>
      <c r="P897" s="33"/>
      <c r="Q897" s="33"/>
      <c r="R897" s="33"/>
      <c r="S897" s="33"/>
      <c r="T897" s="33"/>
      <c r="U897" s="33"/>
      <c r="V897" s="33"/>
      <c r="W897" s="33"/>
    </row>
    <row r="898" spans="1:23" ht="15.75" customHeight="1" x14ac:dyDescent="0.25">
      <c r="A898" s="33"/>
      <c r="B898" s="33"/>
      <c r="C898" s="33"/>
      <c r="D898" s="33"/>
      <c r="E898" s="33"/>
      <c r="F898" s="33"/>
      <c r="G898" s="33"/>
      <c r="H898" s="33"/>
      <c r="I898" s="33"/>
      <c r="J898" s="33"/>
      <c r="K898" s="33"/>
      <c r="L898" s="33"/>
      <c r="M898" s="33"/>
      <c r="N898" s="33"/>
      <c r="O898" s="33"/>
      <c r="P898" s="33"/>
      <c r="Q898" s="33"/>
      <c r="R898" s="33"/>
      <c r="S898" s="33"/>
      <c r="T898" s="33"/>
      <c r="U898" s="33"/>
      <c r="V898" s="33"/>
      <c r="W898" s="33"/>
    </row>
    <row r="899" spans="1:23" ht="15.75" customHeight="1" x14ac:dyDescent="0.25">
      <c r="A899" s="33"/>
      <c r="B899" s="33"/>
      <c r="C899" s="33"/>
      <c r="D899" s="33"/>
      <c r="E899" s="33"/>
      <c r="F899" s="33"/>
      <c r="G899" s="33"/>
      <c r="H899" s="33"/>
      <c r="I899" s="33"/>
      <c r="J899" s="33"/>
      <c r="K899" s="33"/>
      <c r="L899" s="33"/>
      <c r="M899" s="33"/>
      <c r="N899" s="33"/>
      <c r="O899" s="33"/>
      <c r="P899" s="33"/>
      <c r="Q899" s="33"/>
      <c r="R899" s="33"/>
      <c r="S899" s="33"/>
      <c r="T899" s="33"/>
      <c r="U899" s="33"/>
      <c r="V899" s="33"/>
      <c r="W899" s="33"/>
    </row>
    <row r="900" spans="1:23" ht="15.75" customHeight="1" x14ac:dyDescent="0.25">
      <c r="A900" s="33"/>
      <c r="B900" s="33"/>
      <c r="C900" s="33"/>
      <c r="D900" s="33"/>
      <c r="E900" s="33"/>
      <c r="F900" s="33"/>
      <c r="G900" s="33"/>
      <c r="H900" s="33"/>
      <c r="I900" s="33"/>
      <c r="J900" s="33"/>
      <c r="K900" s="33"/>
      <c r="L900" s="33"/>
      <c r="M900" s="33"/>
      <c r="N900" s="33"/>
      <c r="O900" s="33"/>
      <c r="P900" s="33"/>
      <c r="Q900" s="33"/>
      <c r="R900" s="33"/>
      <c r="S900" s="33"/>
      <c r="T900" s="33"/>
      <c r="U900" s="33"/>
      <c r="V900" s="33"/>
      <c r="W900" s="33"/>
    </row>
    <row r="901" spans="1:23" ht="15.75" customHeight="1" x14ac:dyDescent="0.25">
      <c r="A901" s="33"/>
      <c r="B901" s="33"/>
      <c r="C901" s="33"/>
      <c r="D901" s="33"/>
      <c r="E901" s="33"/>
      <c r="F901" s="33"/>
      <c r="G901" s="33"/>
      <c r="H901" s="33"/>
      <c r="I901" s="33"/>
      <c r="J901" s="33"/>
      <c r="K901" s="33"/>
      <c r="L901" s="33"/>
      <c r="M901" s="33"/>
      <c r="N901" s="33"/>
      <c r="O901" s="33"/>
      <c r="P901" s="33"/>
      <c r="Q901" s="33"/>
      <c r="R901" s="33"/>
      <c r="S901" s="33"/>
      <c r="T901" s="33"/>
      <c r="U901" s="33"/>
      <c r="V901" s="33"/>
      <c r="W901" s="33"/>
    </row>
    <row r="902" spans="1:23" ht="15.75" customHeight="1" x14ac:dyDescent="0.25">
      <c r="A902" s="33"/>
      <c r="B902" s="33"/>
      <c r="C902" s="33"/>
      <c r="D902" s="33"/>
      <c r="E902" s="33"/>
      <c r="F902" s="33"/>
      <c r="G902" s="33"/>
      <c r="H902" s="33"/>
      <c r="I902" s="33"/>
      <c r="J902" s="33"/>
      <c r="K902" s="33"/>
      <c r="L902" s="33"/>
      <c r="M902" s="33"/>
      <c r="N902" s="33"/>
      <c r="O902" s="33"/>
      <c r="P902" s="33"/>
      <c r="Q902" s="33"/>
      <c r="R902" s="33"/>
      <c r="S902" s="33"/>
      <c r="T902" s="33"/>
      <c r="U902" s="33"/>
      <c r="V902" s="33"/>
      <c r="W902" s="33"/>
    </row>
    <row r="903" spans="1:23" ht="15.75" customHeight="1" x14ac:dyDescent="0.25">
      <c r="A903" s="33"/>
      <c r="B903" s="33"/>
      <c r="C903" s="33"/>
      <c r="D903" s="33"/>
      <c r="E903" s="33"/>
      <c r="F903" s="33"/>
      <c r="G903" s="33"/>
      <c r="H903" s="33"/>
      <c r="I903" s="33"/>
      <c r="J903" s="33"/>
      <c r="K903" s="33"/>
      <c r="L903" s="33"/>
      <c r="M903" s="33"/>
      <c r="N903" s="33"/>
      <c r="O903" s="33"/>
      <c r="P903" s="33"/>
      <c r="Q903" s="33"/>
      <c r="R903" s="33"/>
      <c r="S903" s="33"/>
      <c r="T903" s="33"/>
      <c r="U903" s="33"/>
      <c r="V903" s="33"/>
      <c r="W903" s="33"/>
    </row>
    <row r="904" spans="1:23" ht="15.75" customHeight="1" x14ac:dyDescent="0.25">
      <c r="A904" s="33"/>
      <c r="B904" s="33"/>
      <c r="C904" s="33"/>
      <c r="D904" s="33"/>
      <c r="E904" s="33"/>
      <c r="F904" s="33"/>
      <c r="G904" s="33"/>
      <c r="H904" s="33"/>
      <c r="I904" s="33"/>
      <c r="J904" s="33"/>
      <c r="K904" s="33"/>
      <c r="L904" s="33"/>
      <c r="M904" s="33"/>
      <c r="N904" s="33"/>
      <c r="O904" s="33"/>
      <c r="P904" s="33"/>
      <c r="Q904" s="33"/>
      <c r="R904" s="33"/>
      <c r="S904" s="33"/>
      <c r="T904" s="33"/>
      <c r="U904" s="33"/>
      <c r="V904" s="33"/>
      <c r="W904" s="33"/>
    </row>
    <row r="905" spans="1:23" ht="15.75" customHeight="1" x14ac:dyDescent="0.25">
      <c r="A905" s="33"/>
      <c r="B905" s="33"/>
      <c r="C905" s="33"/>
      <c r="D905" s="33"/>
      <c r="E905" s="33"/>
      <c r="F905" s="33"/>
      <c r="G905" s="33"/>
      <c r="H905" s="33"/>
      <c r="I905" s="33"/>
      <c r="J905" s="33"/>
      <c r="K905" s="33"/>
      <c r="L905" s="33"/>
      <c r="M905" s="33"/>
      <c r="N905" s="33"/>
      <c r="O905" s="33"/>
      <c r="P905" s="33"/>
      <c r="Q905" s="33"/>
      <c r="R905" s="33"/>
      <c r="S905" s="33"/>
      <c r="T905" s="33"/>
      <c r="U905" s="33"/>
      <c r="V905" s="33"/>
      <c r="W905" s="33"/>
    </row>
    <row r="906" spans="1:23" ht="15.75" customHeight="1" x14ac:dyDescent="0.25">
      <c r="A906" s="33"/>
      <c r="B906" s="33"/>
      <c r="C906" s="33"/>
      <c r="D906" s="33"/>
      <c r="E906" s="33"/>
      <c r="F906" s="33"/>
      <c r="G906" s="33"/>
      <c r="H906" s="33"/>
      <c r="I906" s="33"/>
      <c r="J906" s="33"/>
      <c r="K906" s="33"/>
      <c r="L906" s="33"/>
      <c r="M906" s="33"/>
      <c r="N906" s="33"/>
      <c r="O906" s="33"/>
      <c r="P906" s="33"/>
      <c r="Q906" s="33"/>
      <c r="R906" s="33"/>
      <c r="S906" s="33"/>
      <c r="T906" s="33"/>
      <c r="U906" s="33"/>
      <c r="V906" s="33"/>
      <c r="W906" s="33"/>
    </row>
    <row r="907" spans="1:23" ht="15.75" customHeight="1" x14ac:dyDescent="0.25">
      <c r="A907" s="33"/>
      <c r="B907" s="33"/>
      <c r="C907" s="33"/>
      <c r="D907" s="33"/>
      <c r="E907" s="33"/>
      <c r="F907" s="33"/>
      <c r="G907" s="33"/>
      <c r="H907" s="33"/>
      <c r="I907" s="33"/>
      <c r="J907" s="33"/>
      <c r="K907" s="33"/>
      <c r="L907" s="33"/>
      <c r="M907" s="33"/>
      <c r="N907" s="33"/>
      <c r="O907" s="33"/>
      <c r="P907" s="33"/>
      <c r="Q907" s="33"/>
      <c r="R907" s="33"/>
      <c r="S907" s="33"/>
      <c r="T907" s="33"/>
      <c r="U907" s="33"/>
      <c r="V907" s="33"/>
      <c r="W907" s="33"/>
    </row>
    <row r="908" spans="1:23" ht="15.75" customHeight="1" x14ac:dyDescent="0.25">
      <c r="A908" s="33"/>
      <c r="B908" s="33"/>
      <c r="C908" s="33"/>
      <c r="D908" s="33"/>
      <c r="E908" s="33"/>
      <c r="F908" s="33"/>
      <c r="G908" s="33"/>
      <c r="H908" s="33"/>
      <c r="I908" s="33"/>
      <c r="J908" s="33"/>
      <c r="K908" s="33"/>
      <c r="L908" s="33"/>
      <c r="M908" s="33"/>
      <c r="N908" s="33"/>
      <c r="O908" s="33"/>
      <c r="P908" s="33"/>
      <c r="Q908" s="33"/>
      <c r="R908" s="33"/>
      <c r="S908" s="33"/>
      <c r="T908" s="33"/>
      <c r="U908" s="33"/>
      <c r="V908" s="33"/>
      <c r="W908" s="33"/>
    </row>
    <row r="909" spans="1:23" ht="15.75" customHeight="1" x14ac:dyDescent="0.25">
      <c r="A909" s="33"/>
      <c r="B909" s="33"/>
      <c r="C909" s="33"/>
      <c r="D909" s="33"/>
      <c r="E909" s="33"/>
      <c r="F909" s="33"/>
      <c r="G909" s="33"/>
      <c r="H909" s="33"/>
      <c r="I909" s="33"/>
      <c r="J909" s="33"/>
      <c r="K909" s="33"/>
      <c r="L909" s="33"/>
      <c r="M909" s="33"/>
      <c r="N909" s="33"/>
      <c r="O909" s="33"/>
      <c r="P909" s="33"/>
      <c r="Q909" s="33"/>
      <c r="R909" s="33"/>
      <c r="S909" s="33"/>
      <c r="T909" s="33"/>
      <c r="U909" s="33"/>
      <c r="V909" s="33"/>
      <c r="W909" s="33"/>
    </row>
    <row r="910" spans="1:23" ht="15.75" customHeight="1" x14ac:dyDescent="0.25">
      <c r="A910" s="33"/>
      <c r="B910" s="33"/>
      <c r="C910" s="33"/>
      <c r="D910" s="33"/>
      <c r="E910" s="33"/>
      <c r="F910" s="33"/>
      <c r="G910" s="33"/>
      <c r="H910" s="33"/>
      <c r="I910" s="33"/>
      <c r="J910" s="33"/>
      <c r="K910" s="33"/>
      <c r="L910" s="33"/>
      <c r="M910" s="33"/>
      <c r="N910" s="33"/>
      <c r="O910" s="33"/>
      <c r="P910" s="33"/>
      <c r="Q910" s="33"/>
      <c r="R910" s="33"/>
      <c r="S910" s="33"/>
      <c r="T910" s="33"/>
      <c r="U910" s="33"/>
      <c r="V910" s="33"/>
      <c r="W910" s="33"/>
    </row>
    <row r="911" spans="1:23" ht="15.75" customHeight="1" x14ac:dyDescent="0.25">
      <c r="A911" s="33"/>
      <c r="B911" s="33"/>
      <c r="C911" s="33"/>
      <c r="D911" s="33"/>
      <c r="E911" s="33"/>
      <c r="F911" s="33"/>
      <c r="G911" s="33"/>
      <c r="H911" s="33"/>
      <c r="I911" s="33"/>
      <c r="J911" s="33"/>
      <c r="K911" s="33"/>
      <c r="L911" s="33"/>
      <c r="M911" s="33"/>
      <c r="N911" s="33"/>
      <c r="O911" s="33"/>
      <c r="P911" s="33"/>
      <c r="Q911" s="33"/>
      <c r="R911" s="33"/>
      <c r="S911" s="33"/>
      <c r="T911" s="33"/>
      <c r="U911" s="33"/>
      <c r="V911" s="33"/>
      <c r="W911" s="33"/>
    </row>
    <row r="912" spans="1:23" ht="15.75" customHeight="1" x14ac:dyDescent="0.25">
      <c r="A912" s="33"/>
      <c r="B912" s="33"/>
      <c r="C912" s="33"/>
      <c r="D912" s="33"/>
      <c r="E912" s="33"/>
      <c r="F912" s="33"/>
      <c r="G912" s="33"/>
      <c r="H912" s="33"/>
      <c r="I912" s="33"/>
      <c r="J912" s="33"/>
      <c r="K912" s="33"/>
      <c r="L912" s="33"/>
      <c r="M912" s="33"/>
      <c r="N912" s="33"/>
      <c r="O912" s="33"/>
      <c r="P912" s="33"/>
      <c r="Q912" s="33"/>
      <c r="R912" s="33"/>
      <c r="S912" s="33"/>
      <c r="T912" s="33"/>
      <c r="U912" s="33"/>
      <c r="V912" s="33"/>
      <c r="W912" s="33"/>
    </row>
    <row r="913" spans="1:23" ht="15.75" customHeight="1" x14ac:dyDescent="0.25">
      <c r="A913" s="33"/>
      <c r="B913" s="33"/>
      <c r="C913" s="33"/>
      <c r="D913" s="33"/>
      <c r="E913" s="33"/>
      <c r="F913" s="33"/>
      <c r="G913" s="33"/>
      <c r="H913" s="33"/>
      <c r="I913" s="33"/>
      <c r="J913" s="33"/>
      <c r="K913" s="33"/>
      <c r="L913" s="33"/>
      <c r="M913" s="33"/>
      <c r="N913" s="33"/>
      <c r="O913" s="33"/>
      <c r="P913" s="33"/>
      <c r="Q913" s="33"/>
      <c r="R913" s="33"/>
      <c r="S913" s="33"/>
      <c r="T913" s="33"/>
      <c r="U913" s="33"/>
      <c r="V913" s="33"/>
      <c r="W913" s="33"/>
    </row>
    <row r="914" spans="1:23" ht="15.75" customHeight="1" x14ac:dyDescent="0.25">
      <c r="A914" s="33"/>
      <c r="B914" s="33"/>
      <c r="C914" s="33"/>
      <c r="D914" s="33"/>
      <c r="E914" s="33"/>
      <c r="F914" s="33"/>
      <c r="G914" s="33"/>
      <c r="H914" s="33"/>
      <c r="I914" s="33"/>
      <c r="J914" s="33"/>
      <c r="K914" s="33"/>
      <c r="L914" s="33"/>
      <c r="M914" s="33"/>
      <c r="N914" s="33"/>
      <c r="O914" s="33"/>
      <c r="P914" s="33"/>
      <c r="Q914" s="33"/>
      <c r="R914" s="33"/>
      <c r="S914" s="33"/>
      <c r="T914" s="33"/>
      <c r="U914" s="33"/>
      <c r="V914" s="33"/>
      <c r="W914" s="33"/>
    </row>
    <row r="915" spans="1:23" ht="15.75" customHeight="1" x14ac:dyDescent="0.25">
      <c r="A915" s="33"/>
      <c r="B915" s="33"/>
      <c r="C915" s="33"/>
      <c r="D915" s="33"/>
      <c r="E915" s="33"/>
      <c r="F915" s="33"/>
      <c r="G915" s="33"/>
      <c r="H915" s="33"/>
      <c r="I915" s="33"/>
      <c r="J915" s="33"/>
      <c r="K915" s="33"/>
      <c r="L915" s="33"/>
      <c r="M915" s="33"/>
      <c r="N915" s="33"/>
      <c r="O915" s="33"/>
      <c r="P915" s="33"/>
      <c r="Q915" s="33"/>
      <c r="R915" s="33"/>
      <c r="S915" s="33"/>
      <c r="T915" s="33"/>
      <c r="U915" s="33"/>
      <c r="V915" s="33"/>
      <c r="W915" s="33"/>
    </row>
    <row r="916" spans="1:23" ht="15.75" customHeight="1" x14ac:dyDescent="0.25">
      <c r="A916" s="33"/>
      <c r="B916" s="33"/>
      <c r="C916" s="33"/>
      <c r="D916" s="33"/>
      <c r="E916" s="33"/>
      <c r="F916" s="33"/>
      <c r="G916" s="33"/>
      <c r="H916" s="33"/>
      <c r="I916" s="33"/>
      <c r="J916" s="33"/>
      <c r="K916" s="33"/>
      <c r="L916" s="33"/>
      <c r="M916" s="33"/>
      <c r="N916" s="33"/>
      <c r="O916" s="33"/>
      <c r="P916" s="33"/>
      <c r="Q916" s="33"/>
      <c r="R916" s="33"/>
      <c r="S916" s="33"/>
      <c r="T916" s="33"/>
      <c r="U916" s="33"/>
      <c r="V916" s="33"/>
      <c r="W916" s="33"/>
    </row>
    <row r="917" spans="1:23" ht="15.75" customHeight="1" x14ac:dyDescent="0.25">
      <c r="A917" s="33"/>
      <c r="B917" s="33"/>
      <c r="C917" s="33"/>
      <c r="D917" s="33"/>
      <c r="E917" s="33"/>
      <c r="F917" s="33"/>
      <c r="G917" s="33"/>
      <c r="H917" s="33"/>
      <c r="I917" s="33"/>
      <c r="J917" s="33"/>
      <c r="K917" s="33"/>
      <c r="L917" s="33"/>
      <c r="M917" s="33"/>
      <c r="N917" s="33"/>
      <c r="O917" s="33"/>
      <c r="P917" s="33"/>
      <c r="Q917" s="33"/>
      <c r="R917" s="33"/>
      <c r="S917" s="33"/>
      <c r="T917" s="33"/>
      <c r="U917" s="33"/>
      <c r="V917" s="33"/>
      <c r="W917" s="33"/>
    </row>
    <row r="918" spans="1:23" ht="15.75" customHeight="1" x14ac:dyDescent="0.25">
      <c r="A918" s="33"/>
      <c r="B918" s="33"/>
      <c r="C918" s="33"/>
      <c r="D918" s="33"/>
      <c r="E918" s="33"/>
      <c r="F918" s="33"/>
      <c r="G918" s="33"/>
      <c r="H918" s="33"/>
      <c r="I918" s="33"/>
      <c r="J918" s="33"/>
      <c r="K918" s="33"/>
      <c r="L918" s="33"/>
      <c r="M918" s="33"/>
      <c r="N918" s="33"/>
      <c r="O918" s="33"/>
      <c r="P918" s="33"/>
      <c r="Q918" s="33"/>
      <c r="R918" s="33"/>
      <c r="S918" s="33"/>
      <c r="T918" s="33"/>
      <c r="U918" s="33"/>
      <c r="V918" s="33"/>
      <c r="W918" s="33"/>
    </row>
    <row r="919" spans="1:23" ht="15.75" customHeight="1" x14ac:dyDescent="0.25">
      <c r="A919" s="33"/>
      <c r="B919" s="33"/>
      <c r="C919" s="33"/>
      <c r="D919" s="33"/>
      <c r="E919" s="33"/>
      <c r="F919" s="33"/>
      <c r="G919" s="33"/>
      <c r="H919" s="33"/>
      <c r="I919" s="33"/>
      <c r="J919" s="33"/>
      <c r="K919" s="33"/>
      <c r="L919" s="33"/>
      <c r="M919" s="33"/>
      <c r="N919" s="33"/>
      <c r="O919" s="33"/>
      <c r="P919" s="33"/>
      <c r="Q919" s="33"/>
      <c r="R919" s="33"/>
      <c r="S919" s="33"/>
      <c r="T919" s="33"/>
      <c r="U919" s="33"/>
      <c r="V919" s="33"/>
      <c r="W919" s="33"/>
    </row>
    <row r="920" spans="1:23" ht="15.75" customHeight="1" x14ac:dyDescent="0.25">
      <c r="A920" s="33"/>
      <c r="B920" s="33"/>
      <c r="C920" s="33"/>
      <c r="D920" s="33"/>
      <c r="E920" s="33"/>
      <c r="F920" s="33"/>
      <c r="G920" s="33"/>
      <c r="H920" s="33"/>
      <c r="I920" s="33"/>
      <c r="J920" s="33"/>
      <c r="K920" s="33"/>
      <c r="L920" s="33"/>
      <c r="M920" s="33"/>
      <c r="N920" s="33"/>
      <c r="O920" s="33"/>
      <c r="P920" s="33"/>
      <c r="Q920" s="33"/>
      <c r="R920" s="33"/>
      <c r="S920" s="33"/>
      <c r="T920" s="33"/>
      <c r="U920" s="33"/>
      <c r="V920" s="33"/>
      <c r="W920" s="33"/>
    </row>
    <row r="921" spans="1:23" ht="15.75" customHeight="1" x14ac:dyDescent="0.25">
      <c r="A921" s="33"/>
      <c r="B921" s="33"/>
      <c r="C921" s="33"/>
      <c r="D921" s="33"/>
      <c r="E921" s="33"/>
      <c r="F921" s="33"/>
      <c r="G921" s="33"/>
      <c r="H921" s="33"/>
      <c r="I921" s="33"/>
      <c r="J921" s="33"/>
      <c r="K921" s="33"/>
      <c r="L921" s="33"/>
      <c r="M921" s="33"/>
      <c r="N921" s="33"/>
      <c r="O921" s="33"/>
      <c r="P921" s="33"/>
      <c r="Q921" s="33"/>
      <c r="R921" s="33"/>
      <c r="S921" s="33"/>
      <c r="T921" s="33"/>
      <c r="U921" s="33"/>
      <c r="V921" s="33"/>
      <c r="W921" s="33"/>
    </row>
    <row r="922" spans="1:23" ht="15.75" customHeight="1" x14ac:dyDescent="0.25">
      <c r="A922" s="33"/>
      <c r="B922" s="33"/>
      <c r="C922" s="33"/>
      <c r="D922" s="33"/>
      <c r="E922" s="33"/>
      <c r="F922" s="33"/>
      <c r="G922" s="33"/>
      <c r="H922" s="33"/>
      <c r="I922" s="33"/>
      <c r="J922" s="33"/>
      <c r="K922" s="33"/>
      <c r="L922" s="33"/>
      <c r="M922" s="33"/>
      <c r="N922" s="33"/>
      <c r="O922" s="33"/>
      <c r="P922" s="33"/>
      <c r="Q922" s="33"/>
      <c r="R922" s="33"/>
      <c r="S922" s="33"/>
      <c r="T922" s="33"/>
      <c r="U922" s="33"/>
      <c r="V922" s="33"/>
      <c r="W922" s="33"/>
    </row>
    <row r="923" spans="1:23" ht="15.75" customHeight="1" x14ac:dyDescent="0.25">
      <c r="A923" s="33"/>
      <c r="B923" s="33"/>
      <c r="C923" s="33"/>
      <c r="D923" s="33"/>
      <c r="E923" s="33"/>
      <c r="F923" s="33"/>
      <c r="G923" s="33"/>
      <c r="H923" s="33"/>
      <c r="I923" s="33"/>
      <c r="J923" s="33"/>
      <c r="K923" s="33"/>
      <c r="L923" s="33"/>
      <c r="M923" s="33"/>
      <c r="N923" s="33"/>
      <c r="O923" s="33"/>
      <c r="P923" s="33"/>
      <c r="Q923" s="33"/>
      <c r="R923" s="33"/>
      <c r="S923" s="33"/>
      <c r="T923" s="33"/>
      <c r="U923" s="33"/>
      <c r="V923" s="33"/>
      <c r="W923" s="33"/>
    </row>
    <row r="924" spans="1:23" ht="15.75" customHeight="1" x14ac:dyDescent="0.25">
      <c r="A924" s="33"/>
      <c r="B924" s="33"/>
      <c r="C924" s="33"/>
      <c r="D924" s="33"/>
      <c r="E924" s="33"/>
      <c r="F924" s="33"/>
      <c r="G924" s="33"/>
      <c r="H924" s="33"/>
      <c r="I924" s="33"/>
      <c r="J924" s="33"/>
      <c r="K924" s="33"/>
      <c r="L924" s="33"/>
      <c r="M924" s="33"/>
      <c r="N924" s="33"/>
      <c r="O924" s="33"/>
      <c r="P924" s="33"/>
      <c r="Q924" s="33"/>
      <c r="R924" s="33"/>
      <c r="S924" s="33"/>
      <c r="T924" s="33"/>
      <c r="U924" s="33"/>
      <c r="V924" s="33"/>
      <c r="W924" s="33"/>
    </row>
    <row r="925" spans="1:23" ht="15.75" customHeight="1" x14ac:dyDescent="0.25">
      <c r="A925" s="33"/>
      <c r="B925" s="33"/>
      <c r="C925" s="33"/>
      <c r="D925" s="33"/>
      <c r="E925" s="33"/>
      <c r="F925" s="33"/>
      <c r="G925" s="33"/>
      <c r="H925" s="33"/>
      <c r="I925" s="33"/>
      <c r="J925" s="33"/>
      <c r="K925" s="33"/>
      <c r="L925" s="33"/>
      <c r="M925" s="33"/>
      <c r="N925" s="33"/>
      <c r="O925" s="33"/>
      <c r="P925" s="33"/>
      <c r="Q925" s="33"/>
      <c r="R925" s="33"/>
      <c r="S925" s="33"/>
      <c r="T925" s="33"/>
      <c r="U925" s="33"/>
      <c r="V925" s="33"/>
      <c r="W925" s="33"/>
    </row>
    <row r="926" spans="1:23" ht="15.75" customHeight="1" x14ac:dyDescent="0.25">
      <c r="A926" s="33"/>
      <c r="B926" s="33"/>
      <c r="C926" s="33"/>
      <c r="D926" s="33"/>
      <c r="E926" s="33"/>
      <c r="F926" s="33"/>
      <c r="G926" s="33"/>
      <c r="H926" s="33"/>
      <c r="I926" s="33"/>
      <c r="J926" s="33"/>
      <c r="K926" s="33"/>
      <c r="L926" s="33"/>
      <c r="M926" s="33"/>
      <c r="N926" s="33"/>
      <c r="O926" s="33"/>
      <c r="P926" s="33"/>
      <c r="Q926" s="33"/>
      <c r="R926" s="33"/>
      <c r="S926" s="33"/>
      <c r="T926" s="33"/>
      <c r="U926" s="33"/>
      <c r="V926" s="33"/>
      <c r="W926" s="33"/>
    </row>
    <row r="927" spans="1:23" ht="15.75" customHeight="1" x14ac:dyDescent="0.25">
      <c r="A927" s="33"/>
      <c r="B927" s="33"/>
      <c r="C927" s="33"/>
      <c r="D927" s="33"/>
      <c r="E927" s="33"/>
      <c r="F927" s="33"/>
      <c r="G927" s="33"/>
      <c r="H927" s="33"/>
      <c r="I927" s="33"/>
      <c r="J927" s="33"/>
      <c r="K927" s="33"/>
      <c r="L927" s="33"/>
      <c r="M927" s="33"/>
      <c r="N927" s="33"/>
      <c r="O927" s="33"/>
      <c r="P927" s="33"/>
      <c r="Q927" s="33"/>
      <c r="R927" s="33"/>
      <c r="S927" s="33"/>
      <c r="T927" s="33"/>
      <c r="U927" s="33"/>
      <c r="V927" s="33"/>
      <c r="W927" s="33"/>
    </row>
    <row r="928" spans="1:23" ht="15.75" customHeight="1" x14ac:dyDescent="0.25">
      <c r="A928" s="33"/>
      <c r="B928" s="33"/>
      <c r="C928" s="33"/>
      <c r="D928" s="33"/>
      <c r="E928" s="33"/>
      <c r="F928" s="33"/>
      <c r="G928" s="33"/>
      <c r="H928" s="33"/>
      <c r="I928" s="33"/>
      <c r="J928" s="33"/>
      <c r="K928" s="33"/>
      <c r="L928" s="33"/>
      <c r="M928" s="33"/>
      <c r="N928" s="33"/>
      <c r="O928" s="33"/>
      <c r="P928" s="33"/>
      <c r="Q928" s="33"/>
      <c r="R928" s="33"/>
      <c r="S928" s="33"/>
      <c r="T928" s="33"/>
      <c r="U928" s="33"/>
      <c r="V928" s="33"/>
      <c r="W928" s="33"/>
    </row>
    <row r="929" spans="1:23" ht="15.75" customHeight="1" x14ac:dyDescent="0.25">
      <c r="A929" s="33"/>
      <c r="B929" s="33"/>
      <c r="C929" s="33"/>
      <c r="D929" s="33"/>
      <c r="E929" s="33"/>
      <c r="F929" s="33"/>
      <c r="G929" s="33"/>
      <c r="H929" s="33"/>
      <c r="I929" s="33"/>
      <c r="J929" s="33"/>
      <c r="K929" s="33"/>
      <c r="L929" s="33"/>
      <c r="M929" s="33"/>
      <c r="N929" s="33"/>
      <c r="O929" s="33"/>
      <c r="P929" s="33"/>
      <c r="Q929" s="33"/>
      <c r="R929" s="33"/>
      <c r="S929" s="33"/>
      <c r="T929" s="33"/>
      <c r="U929" s="33"/>
      <c r="V929" s="33"/>
      <c r="W929" s="33"/>
    </row>
    <row r="930" spans="1:23" ht="15.75" customHeight="1" x14ac:dyDescent="0.25">
      <c r="A930" s="33"/>
      <c r="B930" s="33"/>
      <c r="C930" s="33"/>
      <c r="D930" s="33"/>
      <c r="E930" s="33"/>
      <c r="F930" s="33"/>
      <c r="G930" s="33"/>
      <c r="H930" s="33"/>
      <c r="I930" s="33"/>
      <c r="J930" s="33"/>
      <c r="K930" s="33"/>
      <c r="L930" s="33"/>
      <c r="M930" s="33"/>
      <c r="N930" s="33"/>
      <c r="O930" s="33"/>
      <c r="P930" s="33"/>
      <c r="Q930" s="33"/>
      <c r="R930" s="33"/>
      <c r="S930" s="33"/>
      <c r="T930" s="33"/>
      <c r="U930" s="33"/>
      <c r="V930" s="33"/>
      <c r="W930" s="33"/>
    </row>
    <row r="931" spans="1:23" ht="15.75" customHeight="1" x14ac:dyDescent="0.25">
      <c r="A931" s="33"/>
      <c r="B931" s="33"/>
      <c r="C931" s="33"/>
      <c r="D931" s="33"/>
      <c r="E931" s="33"/>
      <c r="F931" s="33"/>
      <c r="G931" s="33"/>
      <c r="H931" s="33"/>
      <c r="I931" s="33"/>
      <c r="J931" s="33"/>
      <c r="K931" s="33"/>
      <c r="L931" s="33"/>
      <c r="M931" s="33"/>
      <c r="N931" s="33"/>
      <c r="O931" s="33"/>
      <c r="P931" s="33"/>
      <c r="Q931" s="33"/>
      <c r="R931" s="33"/>
      <c r="S931" s="33"/>
      <c r="T931" s="33"/>
      <c r="U931" s="33"/>
      <c r="V931" s="33"/>
      <c r="W931" s="33"/>
    </row>
    <row r="932" spans="1:23" ht="15.75" customHeight="1" x14ac:dyDescent="0.25">
      <c r="A932" s="33"/>
      <c r="B932" s="33"/>
      <c r="C932" s="33"/>
      <c r="D932" s="33"/>
      <c r="E932" s="33"/>
      <c r="F932" s="33"/>
      <c r="G932" s="33"/>
      <c r="H932" s="33"/>
      <c r="I932" s="33"/>
      <c r="J932" s="33"/>
      <c r="K932" s="33"/>
      <c r="L932" s="33"/>
      <c r="M932" s="33"/>
      <c r="N932" s="33"/>
      <c r="O932" s="33"/>
      <c r="P932" s="33"/>
      <c r="Q932" s="33"/>
      <c r="R932" s="33"/>
      <c r="S932" s="33"/>
      <c r="T932" s="33"/>
      <c r="U932" s="33"/>
      <c r="V932" s="33"/>
      <c r="W932" s="33"/>
    </row>
    <row r="933" spans="1:23" ht="15.75" customHeight="1" x14ac:dyDescent="0.25">
      <c r="A933" s="33"/>
      <c r="B933" s="33"/>
      <c r="C933" s="33"/>
      <c r="D933" s="33"/>
      <c r="E933" s="33"/>
      <c r="F933" s="33"/>
      <c r="G933" s="33"/>
      <c r="H933" s="33"/>
      <c r="I933" s="33"/>
      <c r="J933" s="33"/>
      <c r="K933" s="33"/>
      <c r="L933" s="33"/>
      <c r="M933" s="33"/>
      <c r="N933" s="33"/>
      <c r="O933" s="33"/>
      <c r="P933" s="33"/>
      <c r="Q933" s="33"/>
      <c r="R933" s="33"/>
      <c r="S933" s="33"/>
      <c r="T933" s="33"/>
      <c r="U933" s="33"/>
      <c r="V933" s="33"/>
      <c r="W933" s="33"/>
    </row>
    <row r="934" spans="1:23" ht="15.75" customHeight="1" x14ac:dyDescent="0.25">
      <c r="A934" s="33"/>
      <c r="B934" s="33"/>
      <c r="C934" s="33"/>
      <c r="D934" s="33"/>
      <c r="E934" s="33"/>
      <c r="F934" s="33"/>
      <c r="G934" s="33"/>
      <c r="H934" s="33"/>
      <c r="I934" s="33"/>
      <c r="J934" s="33"/>
      <c r="K934" s="33"/>
      <c r="L934" s="33"/>
      <c r="M934" s="33"/>
      <c r="N934" s="33"/>
      <c r="O934" s="33"/>
      <c r="P934" s="33"/>
      <c r="Q934" s="33"/>
      <c r="R934" s="33"/>
      <c r="S934" s="33"/>
      <c r="T934" s="33"/>
      <c r="U934" s="33"/>
      <c r="V934" s="33"/>
      <c r="W934" s="33"/>
    </row>
    <row r="935" spans="1:23" ht="15.75" customHeight="1" x14ac:dyDescent="0.25">
      <c r="A935" s="33"/>
      <c r="B935" s="33"/>
      <c r="C935" s="33"/>
      <c r="D935" s="33"/>
      <c r="E935" s="33"/>
      <c r="F935" s="33"/>
      <c r="G935" s="33"/>
      <c r="H935" s="33"/>
      <c r="I935" s="33"/>
      <c r="J935" s="33"/>
      <c r="K935" s="33"/>
      <c r="L935" s="33"/>
      <c r="M935" s="33"/>
      <c r="N935" s="33"/>
      <c r="O935" s="33"/>
      <c r="P935" s="33"/>
      <c r="Q935" s="33"/>
      <c r="R935" s="33"/>
      <c r="S935" s="33"/>
      <c r="T935" s="33"/>
      <c r="U935" s="33"/>
      <c r="V935" s="33"/>
      <c r="W935" s="33"/>
    </row>
    <row r="936" spans="1:23" ht="15.75" customHeight="1" x14ac:dyDescent="0.25">
      <c r="A936" s="33"/>
      <c r="B936" s="33"/>
      <c r="C936" s="33"/>
      <c r="D936" s="33"/>
      <c r="E936" s="33"/>
      <c r="F936" s="33"/>
      <c r="G936" s="33"/>
      <c r="H936" s="33"/>
      <c r="I936" s="33"/>
      <c r="J936" s="33"/>
      <c r="K936" s="33"/>
      <c r="L936" s="33"/>
      <c r="M936" s="33"/>
      <c r="N936" s="33"/>
      <c r="O936" s="33"/>
      <c r="P936" s="33"/>
      <c r="Q936" s="33"/>
      <c r="R936" s="33"/>
      <c r="S936" s="33"/>
      <c r="T936" s="33"/>
      <c r="U936" s="33"/>
      <c r="V936" s="33"/>
      <c r="W936" s="33"/>
    </row>
    <row r="937" spans="1:23" ht="15.75" customHeight="1" x14ac:dyDescent="0.25">
      <c r="A937" s="33"/>
      <c r="B937" s="33"/>
      <c r="C937" s="33"/>
      <c r="D937" s="33"/>
      <c r="E937" s="33"/>
      <c r="F937" s="33"/>
      <c r="G937" s="33"/>
      <c r="H937" s="33"/>
      <c r="I937" s="33"/>
      <c r="J937" s="33"/>
      <c r="K937" s="33"/>
      <c r="L937" s="33"/>
      <c r="M937" s="33"/>
      <c r="N937" s="33"/>
      <c r="O937" s="33"/>
      <c r="P937" s="33"/>
      <c r="Q937" s="33"/>
      <c r="R937" s="33"/>
      <c r="S937" s="33"/>
      <c r="T937" s="33"/>
      <c r="U937" s="33"/>
      <c r="V937" s="33"/>
      <c r="W937" s="33"/>
    </row>
    <row r="938" spans="1:23" ht="15.75" customHeight="1" x14ac:dyDescent="0.25">
      <c r="A938" s="33"/>
      <c r="B938" s="33"/>
      <c r="C938" s="33"/>
      <c r="D938" s="33"/>
      <c r="E938" s="33"/>
      <c r="F938" s="33"/>
      <c r="G938" s="33"/>
      <c r="H938" s="33"/>
      <c r="I938" s="33"/>
      <c r="J938" s="33"/>
      <c r="K938" s="33"/>
      <c r="L938" s="33"/>
      <c r="M938" s="33"/>
      <c r="N938" s="33"/>
      <c r="O938" s="33"/>
      <c r="P938" s="33"/>
      <c r="Q938" s="33"/>
      <c r="R938" s="33"/>
      <c r="S938" s="33"/>
      <c r="T938" s="33"/>
      <c r="U938" s="33"/>
      <c r="V938" s="33"/>
      <c r="W938" s="33"/>
    </row>
    <row r="939" spans="1:23" ht="15.75" customHeight="1" x14ac:dyDescent="0.25">
      <c r="A939" s="33"/>
      <c r="B939" s="33"/>
      <c r="C939" s="33"/>
      <c r="D939" s="33"/>
      <c r="E939" s="33"/>
      <c r="F939" s="33"/>
      <c r="G939" s="33"/>
      <c r="H939" s="33"/>
      <c r="I939" s="33"/>
      <c r="J939" s="33"/>
      <c r="K939" s="33"/>
      <c r="L939" s="33"/>
      <c r="M939" s="33"/>
      <c r="N939" s="33"/>
      <c r="O939" s="33"/>
      <c r="P939" s="33"/>
      <c r="Q939" s="33"/>
      <c r="R939" s="33"/>
      <c r="S939" s="33"/>
      <c r="T939" s="33"/>
      <c r="U939" s="33"/>
      <c r="V939" s="33"/>
      <c r="W939" s="33"/>
    </row>
    <row r="940" spans="1:23" ht="15.75" customHeight="1" x14ac:dyDescent="0.25">
      <c r="A940" s="33"/>
      <c r="B940" s="33"/>
      <c r="C940" s="33"/>
      <c r="D940" s="33"/>
      <c r="E940" s="33"/>
      <c r="F940" s="33"/>
      <c r="G940" s="33"/>
      <c r="H940" s="33"/>
      <c r="I940" s="33"/>
      <c r="J940" s="33"/>
      <c r="K940" s="33"/>
      <c r="L940" s="33"/>
      <c r="M940" s="33"/>
      <c r="N940" s="33"/>
      <c r="O940" s="33"/>
      <c r="P940" s="33"/>
      <c r="Q940" s="33"/>
      <c r="R940" s="33"/>
      <c r="S940" s="33"/>
      <c r="T940" s="33"/>
      <c r="U940" s="33"/>
      <c r="V940" s="33"/>
      <c r="W940" s="33"/>
    </row>
    <row r="941" spans="1:23" ht="15.75" customHeight="1" x14ac:dyDescent="0.25">
      <c r="A941" s="33"/>
      <c r="B941" s="33"/>
      <c r="C941" s="33"/>
      <c r="D941" s="33"/>
      <c r="E941" s="33"/>
      <c r="F941" s="33"/>
      <c r="G941" s="33"/>
      <c r="H941" s="33"/>
      <c r="I941" s="33"/>
      <c r="J941" s="33"/>
      <c r="K941" s="33"/>
      <c r="L941" s="33"/>
      <c r="M941" s="33"/>
      <c r="N941" s="33"/>
      <c r="O941" s="33"/>
      <c r="P941" s="33"/>
      <c r="Q941" s="33"/>
      <c r="R941" s="33"/>
      <c r="S941" s="33"/>
      <c r="T941" s="33"/>
      <c r="U941" s="33"/>
      <c r="V941" s="33"/>
      <c r="W941" s="33"/>
    </row>
    <row r="942" spans="1:23" ht="15.75" customHeight="1" x14ac:dyDescent="0.25">
      <c r="A942" s="33"/>
      <c r="B942" s="33"/>
      <c r="C942" s="33"/>
      <c r="D942" s="33"/>
      <c r="E942" s="33"/>
      <c r="F942" s="33"/>
      <c r="G942" s="33"/>
      <c r="H942" s="33"/>
      <c r="I942" s="33"/>
      <c r="J942" s="33"/>
      <c r="K942" s="33"/>
      <c r="L942" s="33"/>
      <c r="M942" s="33"/>
      <c r="N942" s="33"/>
      <c r="O942" s="33"/>
      <c r="P942" s="33"/>
      <c r="Q942" s="33"/>
      <c r="R942" s="33"/>
      <c r="S942" s="33"/>
      <c r="T942" s="33"/>
      <c r="U942" s="33"/>
      <c r="V942" s="33"/>
      <c r="W942" s="33"/>
    </row>
    <row r="943" spans="1:23" ht="15.75" customHeight="1" x14ac:dyDescent="0.25">
      <c r="A943" s="33"/>
      <c r="B943" s="33"/>
      <c r="C943" s="33"/>
      <c r="D943" s="33"/>
      <c r="E943" s="33"/>
      <c r="F943" s="33"/>
      <c r="G943" s="33"/>
      <c r="H943" s="33"/>
      <c r="I943" s="33"/>
      <c r="J943" s="33"/>
      <c r="K943" s="33"/>
      <c r="L943" s="33"/>
      <c r="M943" s="33"/>
      <c r="N943" s="33"/>
      <c r="O943" s="33"/>
      <c r="P943" s="33"/>
      <c r="Q943" s="33"/>
      <c r="R943" s="33"/>
      <c r="S943" s="33"/>
      <c r="T943" s="33"/>
      <c r="U943" s="33"/>
      <c r="V943" s="33"/>
      <c r="W943" s="33"/>
    </row>
    <row r="944" spans="1:23" ht="15.75" customHeight="1" x14ac:dyDescent="0.25">
      <c r="A944" s="33"/>
      <c r="B944" s="33"/>
      <c r="C944" s="33"/>
      <c r="D944" s="33"/>
      <c r="E944" s="33"/>
      <c r="F944" s="33"/>
      <c r="G944" s="33"/>
      <c r="H944" s="33"/>
      <c r="I944" s="33"/>
      <c r="J944" s="33"/>
      <c r="K944" s="33"/>
      <c r="L944" s="33"/>
      <c r="M944" s="33"/>
      <c r="N944" s="33"/>
      <c r="O944" s="33"/>
      <c r="P944" s="33"/>
      <c r="Q944" s="33"/>
      <c r="R944" s="33"/>
      <c r="S944" s="33"/>
      <c r="T944" s="33"/>
      <c r="U944" s="33"/>
      <c r="V944" s="33"/>
      <c r="W944" s="33"/>
    </row>
    <row r="945" spans="1:23" ht="15.75" customHeight="1" x14ac:dyDescent="0.25">
      <c r="A945" s="33"/>
      <c r="B945" s="33"/>
      <c r="C945" s="33"/>
      <c r="D945" s="33"/>
      <c r="E945" s="33"/>
      <c r="F945" s="33"/>
      <c r="G945" s="33"/>
      <c r="H945" s="33"/>
      <c r="I945" s="33"/>
      <c r="J945" s="33"/>
      <c r="K945" s="33"/>
      <c r="L945" s="33"/>
      <c r="M945" s="33"/>
      <c r="N945" s="33"/>
      <c r="O945" s="33"/>
      <c r="P945" s="33"/>
      <c r="Q945" s="33"/>
      <c r="R945" s="33"/>
      <c r="S945" s="33"/>
      <c r="T945" s="33"/>
      <c r="U945" s="33"/>
      <c r="V945" s="33"/>
      <c r="W945" s="33"/>
    </row>
    <row r="946" spans="1:23" ht="15.75" customHeight="1" x14ac:dyDescent="0.25">
      <c r="A946" s="33"/>
      <c r="B946" s="33"/>
      <c r="C946" s="33"/>
      <c r="D946" s="33"/>
      <c r="E946" s="33"/>
      <c r="F946" s="33"/>
      <c r="G946" s="33"/>
      <c r="H946" s="33"/>
      <c r="I946" s="33"/>
      <c r="J946" s="33"/>
      <c r="K946" s="33"/>
      <c r="L946" s="33"/>
      <c r="M946" s="33"/>
      <c r="N946" s="33"/>
      <c r="O946" s="33"/>
      <c r="P946" s="33"/>
      <c r="Q946" s="33"/>
      <c r="R946" s="33"/>
      <c r="S946" s="33"/>
      <c r="T946" s="33"/>
      <c r="U946" s="33"/>
      <c r="V946" s="33"/>
      <c r="W946" s="33"/>
    </row>
    <row r="947" spans="1:23" ht="15.75" customHeight="1" x14ac:dyDescent="0.25">
      <c r="A947" s="33"/>
      <c r="B947" s="33"/>
      <c r="C947" s="33"/>
      <c r="D947" s="33"/>
      <c r="E947" s="33"/>
      <c r="F947" s="33"/>
      <c r="G947" s="33"/>
      <c r="H947" s="33"/>
      <c r="I947" s="33"/>
      <c r="J947" s="33"/>
      <c r="K947" s="33"/>
      <c r="L947" s="33"/>
      <c r="M947" s="33"/>
      <c r="N947" s="33"/>
      <c r="O947" s="33"/>
      <c r="P947" s="33"/>
      <c r="Q947" s="33"/>
      <c r="R947" s="33"/>
      <c r="S947" s="33"/>
      <c r="T947" s="33"/>
      <c r="U947" s="33"/>
      <c r="V947" s="33"/>
      <c r="W947" s="33"/>
    </row>
    <row r="948" spans="1:23" ht="15.75" customHeight="1" x14ac:dyDescent="0.25">
      <c r="A948" s="33"/>
      <c r="B948" s="33"/>
      <c r="C948" s="33"/>
      <c r="D948" s="33"/>
      <c r="E948" s="33"/>
      <c r="F948" s="33"/>
      <c r="G948" s="33"/>
      <c r="H948" s="33"/>
      <c r="I948" s="33"/>
      <c r="J948" s="33"/>
      <c r="K948" s="33"/>
      <c r="L948" s="33"/>
      <c r="M948" s="33"/>
      <c r="N948" s="33"/>
      <c r="O948" s="33"/>
      <c r="P948" s="33"/>
      <c r="Q948" s="33"/>
      <c r="R948" s="33"/>
      <c r="S948" s="33"/>
      <c r="T948" s="33"/>
      <c r="U948" s="33"/>
      <c r="V948" s="33"/>
      <c r="W948" s="33"/>
    </row>
    <row r="949" spans="1:23" ht="15.75" customHeight="1" x14ac:dyDescent="0.25">
      <c r="A949" s="33"/>
      <c r="B949" s="33"/>
      <c r="C949" s="33"/>
      <c r="D949" s="33"/>
      <c r="E949" s="33"/>
      <c r="F949" s="33"/>
      <c r="G949" s="33"/>
      <c r="H949" s="33"/>
      <c r="I949" s="33"/>
      <c r="J949" s="33"/>
      <c r="K949" s="33"/>
      <c r="L949" s="33"/>
      <c r="M949" s="33"/>
      <c r="N949" s="33"/>
      <c r="O949" s="33"/>
      <c r="P949" s="33"/>
      <c r="Q949" s="33"/>
      <c r="R949" s="33"/>
      <c r="S949" s="33"/>
      <c r="T949" s="33"/>
      <c r="U949" s="33"/>
      <c r="V949" s="33"/>
      <c r="W949" s="33"/>
    </row>
    <row r="950" spans="1:23" ht="15.75" customHeight="1" x14ac:dyDescent="0.25">
      <c r="A950" s="33"/>
      <c r="B950" s="33"/>
      <c r="C950" s="33"/>
      <c r="D950" s="33"/>
      <c r="E950" s="33"/>
      <c r="F950" s="33"/>
      <c r="G950" s="33"/>
      <c r="H950" s="33"/>
      <c r="I950" s="33"/>
      <c r="J950" s="33"/>
      <c r="K950" s="33"/>
      <c r="L950" s="33"/>
      <c r="M950" s="33"/>
      <c r="N950" s="33"/>
      <c r="O950" s="33"/>
      <c r="P950" s="33"/>
      <c r="Q950" s="33"/>
      <c r="R950" s="33"/>
      <c r="S950" s="33"/>
      <c r="T950" s="33"/>
      <c r="U950" s="33"/>
      <c r="V950" s="33"/>
      <c r="W950" s="33"/>
    </row>
    <row r="951" spans="1:23" ht="15.75" customHeight="1" x14ac:dyDescent="0.25">
      <c r="A951" s="33"/>
      <c r="B951" s="33"/>
      <c r="C951" s="33"/>
      <c r="D951" s="33"/>
      <c r="E951" s="33"/>
      <c r="F951" s="33"/>
      <c r="G951" s="33"/>
      <c r="H951" s="33"/>
      <c r="I951" s="33"/>
      <c r="J951" s="33"/>
      <c r="K951" s="33"/>
      <c r="L951" s="33"/>
      <c r="M951" s="33"/>
      <c r="N951" s="33"/>
      <c r="O951" s="33"/>
      <c r="P951" s="33"/>
      <c r="Q951" s="33"/>
      <c r="R951" s="33"/>
      <c r="S951" s="33"/>
      <c r="T951" s="33"/>
      <c r="U951" s="33"/>
      <c r="V951" s="33"/>
      <c r="W951" s="33"/>
    </row>
    <row r="952" spans="1:23" ht="15.75" customHeight="1" x14ac:dyDescent="0.25">
      <c r="A952" s="33"/>
      <c r="B952" s="33"/>
      <c r="C952" s="33"/>
      <c r="D952" s="33"/>
      <c r="E952" s="33"/>
      <c r="F952" s="33"/>
      <c r="G952" s="33"/>
      <c r="H952" s="33"/>
      <c r="I952" s="33"/>
      <c r="J952" s="33"/>
      <c r="K952" s="33"/>
      <c r="L952" s="33"/>
      <c r="M952" s="33"/>
      <c r="N952" s="33"/>
      <c r="O952" s="33"/>
      <c r="P952" s="33"/>
      <c r="Q952" s="33"/>
      <c r="R952" s="33"/>
      <c r="S952" s="33"/>
      <c r="T952" s="33"/>
      <c r="U952" s="33"/>
      <c r="V952" s="33"/>
      <c r="W952" s="33"/>
    </row>
    <row r="953" spans="1:23" ht="15.75" customHeight="1" x14ac:dyDescent="0.25">
      <c r="A953" s="33"/>
      <c r="B953" s="33"/>
      <c r="C953" s="33"/>
      <c r="D953" s="33"/>
      <c r="E953" s="33"/>
      <c r="F953" s="33"/>
      <c r="G953" s="33"/>
      <c r="H953" s="33"/>
      <c r="I953" s="33"/>
      <c r="J953" s="33"/>
      <c r="K953" s="33"/>
      <c r="L953" s="33"/>
      <c r="M953" s="33"/>
      <c r="N953" s="33"/>
      <c r="O953" s="33"/>
      <c r="P953" s="33"/>
      <c r="Q953" s="33"/>
      <c r="R953" s="33"/>
      <c r="S953" s="33"/>
      <c r="T953" s="33"/>
      <c r="U953" s="33"/>
      <c r="V953" s="33"/>
      <c r="W953" s="33"/>
    </row>
    <row r="954" spans="1:23" ht="15.75" customHeight="1" x14ac:dyDescent="0.25">
      <c r="A954" s="33"/>
      <c r="B954" s="33"/>
      <c r="C954" s="33"/>
      <c r="D954" s="33"/>
      <c r="E954" s="33"/>
      <c r="F954" s="33"/>
      <c r="G954" s="33"/>
      <c r="H954" s="33"/>
      <c r="I954" s="33"/>
      <c r="J954" s="33"/>
      <c r="K954" s="33"/>
      <c r="L954" s="33"/>
      <c r="M954" s="33"/>
      <c r="N954" s="33"/>
      <c r="O954" s="33"/>
      <c r="P954" s="33"/>
      <c r="Q954" s="33"/>
      <c r="R954" s="33"/>
      <c r="S954" s="33"/>
      <c r="T954" s="33"/>
      <c r="U954" s="33"/>
      <c r="V954" s="33"/>
      <c r="W954" s="33"/>
    </row>
    <row r="955" spans="1:23" ht="15.75" customHeight="1" x14ac:dyDescent="0.25">
      <c r="A955" s="33"/>
      <c r="B955" s="33"/>
      <c r="C955" s="33"/>
      <c r="D955" s="33"/>
      <c r="E955" s="33"/>
      <c r="F955" s="33"/>
      <c r="G955" s="33"/>
      <c r="H955" s="33"/>
      <c r="I955" s="33"/>
      <c r="J955" s="33"/>
      <c r="K955" s="33"/>
      <c r="L955" s="33"/>
      <c r="M955" s="33"/>
      <c r="N955" s="33"/>
      <c r="O955" s="33"/>
      <c r="P955" s="33"/>
      <c r="Q955" s="33"/>
      <c r="R955" s="33"/>
      <c r="S955" s="33"/>
      <c r="T955" s="33"/>
      <c r="U955" s="33"/>
      <c r="V955" s="33"/>
      <c r="W955" s="33"/>
    </row>
    <row r="956" spans="1:23" ht="15.75" customHeight="1" x14ac:dyDescent="0.25">
      <c r="A956" s="33"/>
      <c r="B956" s="33"/>
      <c r="C956" s="33"/>
      <c r="D956" s="33"/>
      <c r="E956" s="33"/>
      <c r="F956" s="33"/>
      <c r="G956" s="33"/>
      <c r="H956" s="33"/>
      <c r="I956" s="33"/>
      <c r="J956" s="33"/>
      <c r="K956" s="33"/>
      <c r="L956" s="33"/>
      <c r="M956" s="33"/>
      <c r="N956" s="33"/>
      <c r="O956" s="33"/>
      <c r="P956" s="33"/>
      <c r="Q956" s="33"/>
      <c r="R956" s="33"/>
      <c r="S956" s="33"/>
      <c r="T956" s="33"/>
      <c r="U956" s="33"/>
      <c r="V956" s="33"/>
      <c r="W956" s="33"/>
    </row>
    <row r="957" spans="1:23" ht="15.75" customHeight="1" x14ac:dyDescent="0.25">
      <c r="A957" s="33"/>
      <c r="B957" s="33"/>
      <c r="C957" s="33"/>
      <c r="D957" s="33"/>
      <c r="E957" s="33"/>
      <c r="F957" s="33"/>
      <c r="G957" s="33"/>
      <c r="H957" s="33"/>
      <c r="I957" s="33"/>
      <c r="J957" s="33"/>
      <c r="K957" s="33"/>
      <c r="L957" s="33"/>
      <c r="M957" s="33"/>
      <c r="N957" s="33"/>
      <c r="O957" s="33"/>
      <c r="P957" s="33"/>
      <c r="Q957" s="33"/>
      <c r="R957" s="33"/>
      <c r="S957" s="33"/>
      <c r="T957" s="33"/>
      <c r="U957" s="33"/>
      <c r="V957" s="33"/>
      <c r="W957" s="33"/>
    </row>
    <row r="958" spans="1:23" ht="15.75" customHeight="1" x14ac:dyDescent="0.25">
      <c r="A958" s="33"/>
      <c r="B958" s="33"/>
      <c r="C958" s="33"/>
      <c r="D958" s="33"/>
      <c r="E958" s="33"/>
      <c r="F958" s="33"/>
      <c r="G958" s="33"/>
      <c r="H958" s="33"/>
      <c r="I958" s="33"/>
      <c r="J958" s="33"/>
      <c r="K958" s="33"/>
      <c r="L958" s="33"/>
      <c r="M958" s="33"/>
      <c r="N958" s="33"/>
      <c r="O958" s="33"/>
      <c r="P958" s="33"/>
      <c r="Q958" s="33"/>
      <c r="R958" s="33"/>
      <c r="S958" s="33"/>
      <c r="T958" s="33"/>
      <c r="U958" s="33"/>
      <c r="V958" s="33"/>
      <c r="W958" s="33"/>
    </row>
    <row r="959" spans="1:23" ht="15.75" customHeight="1" x14ac:dyDescent="0.25">
      <c r="A959" s="33"/>
      <c r="B959" s="33"/>
      <c r="C959" s="33"/>
      <c r="D959" s="33"/>
      <c r="E959" s="33"/>
      <c r="F959" s="33"/>
      <c r="G959" s="33"/>
      <c r="H959" s="33"/>
      <c r="I959" s="33"/>
      <c r="J959" s="33"/>
      <c r="K959" s="33"/>
      <c r="L959" s="33"/>
      <c r="M959" s="33"/>
      <c r="N959" s="33"/>
      <c r="O959" s="33"/>
      <c r="P959" s="33"/>
      <c r="Q959" s="33"/>
      <c r="R959" s="33"/>
      <c r="S959" s="33"/>
      <c r="T959" s="33"/>
      <c r="U959" s="33"/>
      <c r="V959" s="33"/>
      <c r="W959" s="33"/>
    </row>
    <row r="960" spans="1:23" ht="15.75" customHeight="1" x14ac:dyDescent="0.25">
      <c r="A960" s="33"/>
      <c r="B960" s="33"/>
      <c r="C960" s="33"/>
      <c r="D960" s="33"/>
      <c r="E960" s="33"/>
      <c r="F960" s="33"/>
      <c r="G960" s="33"/>
      <c r="H960" s="33"/>
      <c r="I960" s="33"/>
      <c r="J960" s="33"/>
      <c r="K960" s="33"/>
      <c r="L960" s="33"/>
      <c r="M960" s="33"/>
      <c r="N960" s="33"/>
      <c r="O960" s="33"/>
      <c r="P960" s="33"/>
      <c r="Q960" s="33"/>
      <c r="R960" s="33"/>
      <c r="S960" s="33"/>
      <c r="T960" s="33"/>
      <c r="U960" s="33"/>
      <c r="V960" s="33"/>
      <c r="W960" s="33"/>
    </row>
    <row r="961" spans="1:23" ht="15.75" customHeight="1" x14ac:dyDescent="0.25">
      <c r="A961" s="33"/>
      <c r="B961" s="33"/>
      <c r="C961" s="33"/>
      <c r="D961" s="33"/>
      <c r="E961" s="33"/>
      <c r="F961" s="33"/>
      <c r="G961" s="33"/>
      <c r="H961" s="33"/>
      <c r="I961" s="33"/>
      <c r="J961" s="33"/>
      <c r="K961" s="33"/>
      <c r="L961" s="33"/>
      <c r="M961" s="33"/>
      <c r="N961" s="33"/>
      <c r="O961" s="33"/>
      <c r="P961" s="33"/>
      <c r="Q961" s="33"/>
      <c r="R961" s="33"/>
      <c r="S961" s="33"/>
      <c r="T961" s="33"/>
      <c r="U961" s="33"/>
      <c r="V961" s="33"/>
      <c r="W961" s="33"/>
    </row>
    <row r="962" spans="1:23" ht="15.75" customHeight="1" x14ac:dyDescent="0.25">
      <c r="A962" s="33"/>
      <c r="B962" s="33"/>
      <c r="C962" s="33"/>
      <c r="D962" s="33"/>
      <c r="E962" s="33"/>
      <c r="F962" s="33"/>
      <c r="G962" s="33"/>
      <c r="H962" s="33"/>
      <c r="I962" s="33"/>
      <c r="J962" s="33"/>
      <c r="K962" s="33"/>
      <c r="L962" s="33"/>
      <c r="M962" s="33"/>
      <c r="N962" s="33"/>
      <c r="O962" s="33"/>
      <c r="P962" s="33"/>
      <c r="Q962" s="33"/>
      <c r="R962" s="33"/>
      <c r="S962" s="33"/>
      <c r="T962" s="33"/>
      <c r="U962" s="33"/>
      <c r="V962" s="33"/>
      <c r="W962" s="33"/>
    </row>
    <row r="963" spans="1:23" ht="15.75" customHeight="1" x14ac:dyDescent="0.25">
      <c r="A963" s="33"/>
      <c r="B963" s="33"/>
      <c r="C963" s="33"/>
      <c r="D963" s="33"/>
      <c r="E963" s="33"/>
      <c r="F963" s="33"/>
      <c r="G963" s="33"/>
      <c r="H963" s="33"/>
      <c r="I963" s="33"/>
      <c r="J963" s="33"/>
      <c r="K963" s="33"/>
      <c r="L963" s="33"/>
      <c r="M963" s="33"/>
      <c r="N963" s="33"/>
      <c r="O963" s="33"/>
      <c r="P963" s="33"/>
      <c r="Q963" s="33"/>
      <c r="R963" s="33"/>
      <c r="S963" s="33"/>
      <c r="T963" s="33"/>
      <c r="U963" s="33"/>
      <c r="V963" s="33"/>
      <c r="W963" s="33"/>
    </row>
    <row r="964" spans="1:23" ht="15.75" customHeight="1" x14ac:dyDescent="0.25">
      <c r="A964" s="33"/>
      <c r="B964" s="33"/>
      <c r="C964" s="33"/>
      <c r="D964" s="33"/>
      <c r="E964" s="33"/>
      <c r="F964" s="33"/>
      <c r="G964" s="33"/>
      <c r="H964" s="33"/>
      <c r="I964" s="33"/>
      <c r="J964" s="33"/>
      <c r="K964" s="33"/>
      <c r="L964" s="33"/>
      <c r="M964" s="33"/>
      <c r="N964" s="33"/>
      <c r="O964" s="33"/>
      <c r="P964" s="33"/>
      <c r="Q964" s="33"/>
      <c r="R964" s="33"/>
      <c r="S964" s="33"/>
      <c r="T964" s="33"/>
      <c r="U964" s="33"/>
      <c r="V964" s="33"/>
      <c r="W964" s="33"/>
    </row>
    <row r="965" spans="1:23" ht="15.75" customHeight="1" x14ac:dyDescent="0.25">
      <c r="A965" s="33"/>
      <c r="B965" s="33"/>
      <c r="C965" s="33"/>
      <c r="D965" s="33"/>
      <c r="E965" s="33"/>
      <c r="F965" s="33"/>
      <c r="G965" s="33"/>
      <c r="H965" s="33"/>
      <c r="I965" s="33"/>
      <c r="J965" s="33"/>
      <c r="K965" s="33"/>
      <c r="L965" s="33"/>
      <c r="M965" s="33"/>
      <c r="N965" s="33"/>
      <c r="O965" s="33"/>
      <c r="P965" s="33"/>
      <c r="Q965" s="33"/>
      <c r="R965" s="33"/>
      <c r="S965" s="33"/>
      <c r="T965" s="33"/>
      <c r="U965" s="33"/>
      <c r="V965" s="33"/>
      <c r="W965" s="33"/>
    </row>
    <row r="966" spans="1:23" ht="15.75" customHeight="1" x14ac:dyDescent="0.25">
      <c r="A966" s="33"/>
      <c r="B966" s="33"/>
      <c r="C966" s="33"/>
      <c r="D966" s="33"/>
      <c r="E966" s="33"/>
      <c r="F966" s="33"/>
      <c r="G966" s="33"/>
      <c r="H966" s="33"/>
      <c r="I966" s="33"/>
      <c r="J966" s="33"/>
      <c r="K966" s="33"/>
      <c r="L966" s="33"/>
      <c r="M966" s="33"/>
      <c r="N966" s="33"/>
      <c r="O966" s="33"/>
      <c r="P966" s="33"/>
      <c r="Q966" s="33"/>
      <c r="R966" s="33"/>
      <c r="S966" s="33"/>
      <c r="T966" s="33"/>
      <c r="U966" s="33"/>
      <c r="V966" s="33"/>
      <c r="W966" s="33"/>
    </row>
    <row r="967" spans="1:23" ht="15.75" customHeight="1" x14ac:dyDescent="0.25">
      <c r="A967" s="33"/>
      <c r="B967" s="33"/>
      <c r="C967" s="33"/>
      <c r="D967" s="33"/>
      <c r="E967" s="33"/>
      <c r="F967" s="33"/>
      <c r="G967" s="33"/>
      <c r="H967" s="33"/>
      <c r="I967" s="33"/>
      <c r="J967" s="33"/>
      <c r="K967" s="33"/>
      <c r="L967" s="33"/>
      <c r="M967" s="33"/>
      <c r="N967" s="33"/>
      <c r="O967" s="33"/>
      <c r="P967" s="33"/>
      <c r="Q967" s="33"/>
      <c r="R967" s="33"/>
      <c r="S967" s="33"/>
      <c r="T967" s="33"/>
      <c r="U967" s="33"/>
      <c r="V967" s="33"/>
      <c r="W967" s="33"/>
    </row>
    <row r="968" spans="1:23" ht="15.75" customHeight="1" x14ac:dyDescent="0.25">
      <c r="A968" s="33"/>
      <c r="B968" s="33"/>
      <c r="C968" s="33"/>
      <c r="D968" s="33"/>
      <c r="E968" s="33"/>
      <c r="F968" s="33"/>
      <c r="G968" s="33"/>
      <c r="H968" s="33"/>
      <c r="I968" s="33"/>
      <c r="J968" s="33"/>
      <c r="K968" s="33"/>
      <c r="L968" s="33"/>
      <c r="M968" s="33"/>
      <c r="N968" s="33"/>
      <c r="O968" s="33"/>
      <c r="P968" s="33"/>
      <c r="Q968" s="33"/>
      <c r="R968" s="33"/>
      <c r="S968" s="33"/>
      <c r="T968" s="33"/>
      <c r="U968" s="33"/>
      <c r="V968" s="33"/>
      <c r="W968" s="33"/>
    </row>
    <row r="969" spans="1:23" ht="15.75" customHeight="1" x14ac:dyDescent="0.25">
      <c r="A969" s="33"/>
      <c r="B969" s="33"/>
      <c r="C969" s="33"/>
      <c r="D969" s="33"/>
      <c r="E969" s="33"/>
      <c r="F969" s="33"/>
      <c r="G969" s="33"/>
      <c r="H969" s="33"/>
      <c r="I969" s="33"/>
      <c r="J969" s="33"/>
      <c r="K969" s="33"/>
      <c r="L969" s="33"/>
      <c r="M969" s="33"/>
      <c r="N969" s="33"/>
      <c r="O969" s="33"/>
      <c r="P969" s="33"/>
      <c r="Q969" s="33"/>
      <c r="R969" s="33"/>
      <c r="S969" s="33"/>
      <c r="T969" s="33"/>
      <c r="U969" s="33"/>
      <c r="V969" s="33"/>
      <c r="W969" s="33"/>
    </row>
    <row r="970" spans="1:23" ht="15.75" customHeight="1" x14ac:dyDescent="0.25">
      <c r="A970" s="33"/>
      <c r="B970" s="33"/>
      <c r="C970" s="33"/>
      <c r="D970" s="33"/>
      <c r="E970" s="33"/>
      <c r="F970" s="33"/>
      <c r="G970" s="33"/>
      <c r="H970" s="33"/>
      <c r="I970" s="33"/>
      <c r="J970" s="33"/>
      <c r="K970" s="33"/>
      <c r="L970" s="33"/>
      <c r="M970" s="33"/>
      <c r="N970" s="33"/>
      <c r="O970" s="33"/>
      <c r="P970" s="33"/>
      <c r="Q970" s="33"/>
      <c r="R970" s="33"/>
      <c r="S970" s="33"/>
      <c r="T970" s="33"/>
      <c r="U970" s="33"/>
      <c r="V970" s="33"/>
      <c r="W970" s="33"/>
    </row>
    <row r="971" spans="1:23" ht="15.75" customHeight="1" x14ac:dyDescent="0.25">
      <c r="A971" s="33"/>
      <c r="B971" s="33"/>
      <c r="C971" s="33"/>
      <c r="D971" s="33"/>
      <c r="E971" s="33"/>
      <c r="F971" s="33"/>
      <c r="G971" s="33"/>
      <c r="H971" s="33"/>
      <c r="I971" s="33"/>
      <c r="J971" s="33"/>
      <c r="K971" s="33"/>
      <c r="L971" s="33"/>
      <c r="M971" s="33"/>
      <c r="N971" s="33"/>
      <c r="O971" s="33"/>
      <c r="P971" s="33"/>
      <c r="Q971" s="33"/>
      <c r="R971" s="33"/>
      <c r="S971" s="33"/>
      <c r="T971" s="33"/>
      <c r="U971" s="33"/>
      <c r="V971" s="33"/>
      <c r="W971" s="33"/>
    </row>
    <row r="972" spans="1:23" ht="15.75" customHeight="1" x14ac:dyDescent="0.25">
      <c r="A972" s="33"/>
      <c r="B972" s="33"/>
      <c r="C972" s="33"/>
      <c r="D972" s="33"/>
      <c r="E972" s="33"/>
      <c r="F972" s="33"/>
      <c r="G972" s="33"/>
      <c r="H972" s="33"/>
      <c r="I972" s="33"/>
      <c r="J972" s="33"/>
      <c r="K972" s="33"/>
      <c r="L972" s="33"/>
      <c r="M972" s="33"/>
      <c r="N972" s="33"/>
      <c r="O972" s="33"/>
      <c r="P972" s="33"/>
      <c r="Q972" s="33"/>
      <c r="R972" s="33"/>
      <c r="S972" s="33"/>
      <c r="T972" s="33"/>
      <c r="U972" s="33"/>
      <c r="V972" s="33"/>
      <c r="W972" s="33"/>
    </row>
    <row r="973" spans="1:23" ht="15.75" customHeight="1" x14ac:dyDescent="0.25">
      <c r="A973" s="33"/>
      <c r="B973" s="33"/>
      <c r="C973" s="33"/>
      <c r="D973" s="33"/>
      <c r="E973" s="33"/>
      <c r="F973" s="33"/>
      <c r="G973" s="33"/>
      <c r="H973" s="33"/>
      <c r="I973" s="33"/>
      <c r="J973" s="33"/>
      <c r="K973" s="33"/>
      <c r="L973" s="33"/>
      <c r="M973" s="33"/>
      <c r="N973" s="33"/>
      <c r="O973" s="33"/>
      <c r="P973" s="33"/>
      <c r="Q973" s="33"/>
      <c r="R973" s="33"/>
      <c r="S973" s="33"/>
      <c r="T973" s="33"/>
      <c r="U973" s="33"/>
      <c r="V973" s="33"/>
      <c r="W973" s="33"/>
    </row>
    <row r="974" spans="1:23" ht="15.75" customHeight="1" x14ac:dyDescent="0.25">
      <c r="A974" s="33"/>
      <c r="B974" s="33"/>
      <c r="C974" s="33"/>
      <c r="D974" s="33"/>
      <c r="E974" s="33"/>
      <c r="F974" s="33"/>
      <c r="G974" s="33"/>
      <c r="H974" s="33"/>
      <c r="I974" s="33"/>
      <c r="J974" s="33"/>
      <c r="K974" s="33"/>
      <c r="L974" s="33"/>
      <c r="M974" s="33"/>
      <c r="N974" s="33"/>
      <c r="O974" s="33"/>
      <c r="P974" s="33"/>
      <c r="Q974" s="33"/>
      <c r="R974" s="33"/>
      <c r="S974" s="33"/>
      <c r="T974" s="33"/>
      <c r="U974" s="33"/>
      <c r="V974" s="33"/>
      <c r="W974" s="33"/>
    </row>
    <row r="975" spans="1:23" ht="15.75" customHeight="1" x14ac:dyDescent="0.25">
      <c r="A975" s="33"/>
      <c r="B975" s="33"/>
      <c r="C975" s="33"/>
      <c r="D975" s="33"/>
      <c r="E975" s="33"/>
      <c r="F975" s="33"/>
      <c r="G975" s="33"/>
      <c r="H975" s="33"/>
      <c r="I975" s="33"/>
      <c r="J975" s="33"/>
      <c r="K975" s="33"/>
      <c r="L975" s="33"/>
      <c r="M975" s="33"/>
      <c r="N975" s="33"/>
      <c r="O975" s="33"/>
      <c r="P975" s="33"/>
      <c r="Q975" s="33"/>
      <c r="R975" s="33"/>
      <c r="S975" s="33"/>
      <c r="T975" s="33"/>
      <c r="U975" s="33"/>
      <c r="V975" s="33"/>
      <c r="W975" s="33"/>
    </row>
    <row r="976" spans="1:23" ht="15.75" customHeight="1" x14ac:dyDescent="0.25">
      <c r="A976" s="33"/>
      <c r="B976" s="33"/>
      <c r="C976" s="33"/>
      <c r="D976" s="33"/>
      <c r="E976" s="33"/>
      <c r="F976" s="33"/>
      <c r="G976" s="33"/>
      <c r="H976" s="33"/>
      <c r="I976" s="33"/>
      <c r="J976" s="33"/>
      <c r="K976" s="33"/>
      <c r="L976" s="33"/>
      <c r="M976" s="33"/>
      <c r="N976" s="33"/>
      <c r="O976" s="33"/>
      <c r="P976" s="33"/>
      <c r="Q976" s="33"/>
      <c r="R976" s="33"/>
      <c r="S976" s="33"/>
      <c r="T976" s="33"/>
      <c r="U976" s="33"/>
      <c r="V976" s="33"/>
      <c r="W976" s="33"/>
    </row>
    <row r="977" spans="1:23" ht="15.75" customHeight="1" x14ac:dyDescent="0.25">
      <c r="A977" s="33"/>
      <c r="B977" s="33"/>
      <c r="C977" s="33"/>
      <c r="D977" s="33"/>
      <c r="E977" s="33"/>
      <c r="F977" s="33"/>
      <c r="G977" s="33"/>
      <c r="H977" s="33"/>
      <c r="I977" s="33"/>
      <c r="J977" s="33"/>
      <c r="K977" s="33"/>
      <c r="L977" s="33"/>
      <c r="M977" s="33"/>
      <c r="N977" s="33"/>
      <c r="O977" s="33"/>
      <c r="P977" s="33"/>
      <c r="Q977" s="33"/>
      <c r="R977" s="33"/>
      <c r="S977" s="33"/>
      <c r="T977" s="33"/>
      <c r="U977" s="33"/>
      <c r="V977" s="33"/>
      <c r="W977" s="33"/>
    </row>
    <row r="978" spans="1:23" ht="15.75" customHeight="1" x14ac:dyDescent="0.25">
      <c r="A978" s="33"/>
      <c r="B978" s="33"/>
      <c r="C978" s="33"/>
      <c r="D978" s="33"/>
      <c r="E978" s="33"/>
      <c r="F978" s="33"/>
      <c r="G978" s="33"/>
      <c r="H978" s="33"/>
      <c r="I978" s="33"/>
      <c r="J978" s="33"/>
      <c r="K978" s="33"/>
      <c r="L978" s="33"/>
      <c r="M978" s="33"/>
      <c r="N978" s="33"/>
      <c r="O978" s="33"/>
      <c r="P978" s="33"/>
      <c r="Q978" s="33"/>
      <c r="R978" s="33"/>
      <c r="S978" s="33"/>
      <c r="T978" s="33"/>
      <c r="U978" s="33"/>
      <c r="V978" s="33"/>
      <c r="W978" s="33"/>
    </row>
    <row r="979" spans="1:23" ht="15.75" customHeight="1" x14ac:dyDescent="0.25">
      <c r="A979" s="33"/>
      <c r="B979" s="33"/>
      <c r="C979" s="33"/>
      <c r="D979" s="33"/>
      <c r="E979" s="33"/>
      <c r="F979" s="33"/>
      <c r="G979" s="33"/>
      <c r="H979" s="33"/>
      <c r="I979" s="33"/>
      <c r="J979" s="33"/>
      <c r="K979" s="33"/>
      <c r="L979" s="33"/>
      <c r="M979" s="33"/>
      <c r="N979" s="33"/>
      <c r="O979" s="33"/>
      <c r="P979" s="33"/>
      <c r="Q979" s="33"/>
      <c r="R979" s="33"/>
      <c r="S979" s="33"/>
      <c r="T979" s="33"/>
      <c r="U979" s="33"/>
      <c r="V979" s="33"/>
      <c r="W979" s="33"/>
    </row>
    <row r="980" spans="1:23" ht="15.75" customHeight="1" x14ac:dyDescent="0.25">
      <c r="A980" s="33"/>
      <c r="B980" s="33"/>
      <c r="C980" s="33"/>
      <c r="D980" s="33"/>
      <c r="E980" s="33"/>
      <c r="F980" s="33"/>
      <c r="G980" s="33"/>
      <c r="H980" s="33"/>
      <c r="I980" s="33"/>
      <c r="J980" s="33"/>
      <c r="K980" s="33"/>
      <c r="L980" s="33"/>
      <c r="M980" s="33"/>
      <c r="N980" s="33"/>
      <c r="O980" s="33"/>
      <c r="P980" s="33"/>
      <c r="Q980" s="33"/>
      <c r="R980" s="33"/>
      <c r="S980" s="33"/>
      <c r="T980" s="33"/>
      <c r="U980" s="33"/>
      <c r="V980" s="33"/>
      <c r="W980" s="33"/>
    </row>
    <row r="981" spans="1:23" ht="15.75" customHeight="1" x14ac:dyDescent="0.25">
      <c r="A981" s="33"/>
      <c r="B981" s="33"/>
      <c r="C981" s="33"/>
      <c r="D981" s="33"/>
      <c r="E981" s="33"/>
      <c r="F981" s="33"/>
      <c r="G981" s="33"/>
      <c r="H981" s="33"/>
      <c r="I981" s="33"/>
      <c r="J981" s="33"/>
      <c r="K981" s="33"/>
      <c r="L981" s="33"/>
      <c r="M981" s="33"/>
      <c r="N981" s="33"/>
      <c r="O981" s="33"/>
      <c r="P981" s="33"/>
      <c r="Q981" s="33"/>
      <c r="R981" s="33"/>
      <c r="S981" s="33"/>
      <c r="T981" s="33"/>
      <c r="U981" s="33"/>
      <c r="V981" s="33"/>
      <c r="W981" s="33"/>
    </row>
    <row r="982" spans="1:23" ht="15.75" customHeight="1" x14ac:dyDescent="0.25">
      <c r="A982" s="33"/>
      <c r="B982" s="33"/>
      <c r="C982" s="33"/>
      <c r="D982" s="33"/>
      <c r="E982" s="33"/>
      <c r="F982" s="33"/>
      <c r="G982" s="33"/>
      <c r="H982" s="33"/>
      <c r="I982" s="33"/>
      <c r="J982" s="33"/>
      <c r="K982" s="33"/>
      <c r="L982" s="33"/>
      <c r="M982" s="33"/>
      <c r="N982" s="33"/>
      <c r="O982" s="33"/>
      <c r="P982" s="33"/>
      <c r="Q982" s="33"/>
      <c r="R982" s="33"/>
      <c r="S982" s="33"/>
      <c r="T982" s="33"/>
      <c r="U982" s="33"/>
      <c r="V982" s="33"/>
      <c r="W982" s="33"/>
    </row>
    <row r="983" spans="1:23" ht="15.75" customHeight="1" x14ac:dyDescent="0.25">
      <c r="A983" s="33"/>
      <c r="B983" s="33"/>
      <c r="C983" s="33"/>
      <c r="D983" s="33"/>
      <c r="E983" s="33"/>
      <c r="F983" s="33"/>
      <c r="G983" s="33"/>
      <c r="H983" s="33"/>
      <c r="I983" s="33"/>
      <c r="J983" s="33"/>
      <c r="K983" s="33"/>
      <c r="L983" s="33"/>
      <c r="M983" s="33"/>
      <c r="N983" s="33"/>
      <c r="O983" s="33"/>
      <c r="P983" s="33"/>
      <c r="Q983" s="33"/>
      <c r="R983" s="33"/>
      <c r="S983" s="33"/>
      <c r="T983" s="33"/>
      <c r="U983" s="33"/>
      <c r="V983" s="33"/>
      <c r="W983" s="33"/>
    </row>
    <row r="984" spans="1:23" ht="15.75" customHeight="1" x14ac:dyDescent="0.25">
      <c r="A984" s="33"/>
      <c r="B984" s="33"/>
      <c r="C984" s="33"/>
      <c r="D984" s="33"/>
      <c r="E984" s="33"/>
      <c r="F984" s="33"/>
      <c r="G984" s="33"/>
      <c r="H984" s="33"/>
      <c r="I984" s="33"/>
      <c r="J984" s="33"/>
      <c r="K984" s="33"/>
      <c r="L984" s="33"/>
      <c r="M984" s="33"/>
      <c r="N984" s="33"/>
      <c r="O984" s="33"/>
      <c r="P984" s="33"/>
      <c r="Q984" s="33"/>
      <c r="R984" s="33"/>
      <c r="S984" s="33"/>
      <c r="T984" s="33"/>
      <c r="U984" s="33"/>
      <c r="V984" s="33"/>
      <c r="W984" s="33"/>
    </row>
    <row r="985" spans="1:23" ht="15.75" customHeight="1" x14ac:dyDescent="0.25">
      <c r="A985" s="33"/>
      <c r="B985" s="33"/>
      <c r="C985" s="33"/>
      <c r="D985" s="33"/>
      <c r="E985" s="33"/>
      <c r="F985" s="33"/>
      <c r="G985" s="33"/>
      <c r="H985" s="33"/>
      <c r="I985" s="33"/>
      <c r="J985" s="33"/>
      <c r="K985" s="33"/>
      <c r="L985" s="33"/>
      <c r="M985" s="33"/>
      <c r="N985" s="33"/>
      <c r="O985" s="33"/>
      <c r="P985" s="33"/>
      <c r="Q985" s="33"/>
      <c r="R985" s="33"/>
      <c r="S985" s="33"/>
      <c r="T985" s="33"/>
      <c r="U985" s="33"/>
      <c r="V985" s="33"/>
      <c r="W985" s="33"/>
    </row>
    <row r="986" spans="1:23" ht="15.75" customHeight="1" x14ac:dyDescent="0.25">
      <c r="A986" s="33"/>
      <c r="B986" s="33"/>
      <c r="C986" s="33"/>
      <c r="D986" s="33"/>
      <c r="E986" s="33"/>
      <c r="F986" s="33"/>
      <c r="G986" s="33"/>
      <c r="H986" s="33"/>
      <c r="I986" s="33"/>
      <c r="J986" s="33"/>
      <c r="K986" s="33"/>
      <c r="L986" s="33"/>
      <c r="M986" s="33"/>
      <c r="N986" s="33"/>
      <c r="O986" s="33"/>
      <c r="P986" s="33"/>
      <c r="Q986" s="33"/>
      <c r="R986" s="33"/>
      <c r="S986" s="33"/>
      <c r="T986" s="33"/>
      <c r="U986" s="33"/>
      <c r="V986" s="33"/>
      <c r="W986" s="33"/>
    </row>
    <row r="987" spans="1:23" ht="15.75" customHeight="1" x14ac:dyDescent="0.25">
      <c r="A987" s="33"/>
      <c r="B987" s="33"/>
      <c r="C987" s="33"/>
      <c r="D987" s="33"/>
      <c r="E987" s="33"/>
      <c r="F987" s="33"/>
      <c r="G987" s="33"/>
      <c r="H987" s="33"/>
      <c r="I987" s="33"/>
      <c r="J987" s="33"/>
      <c r="K987" s="33"/>
      <c r="L987" s="33"/>
      <c r="M987" s="33"/>
      <c r="N987" s="33"/>
      <c r="O987" s="33"/>
      <c r="P987" s="33"/>
      <c r="Q987" s="33"/>
      <c r="R987" s="33"/>
      <c r="S987" s="33"/>
      <c r="T987" s="33"/>
      <c r="U987" s="33"/>
      <c r="V987" s="33"/>
      <c r="W987" s="33"/>
    </row>
    <row r="988" spans="1:23" ht="15.75" customHeight="1" x14ac:dyDescent="0.25">
      <c r="A988" s="33"/>
      <c r="B988" s="33"/>
      <c r="C988" s="33"/>
      <c r="D988" s="33"/>
      <c r="E988" s="33"/>
      <c r="F988" s="33"/>
      <c r="G988" s="33"/>
      <c r="H988" s="33"/>
      <c r="I988" s="33"/>
      <c r="J988" s="33"/>
      <c r="K988" s="33"/>
      <c r="L988" s="33"/>
      <c r="M988" s="33"/>
      <c r="N988" s="33"/>
      <c r="O988" s="33"/>
      <c r="P988" s="33"/>
      <c r="Q988" s="33"/>
      <c r="R988" s="33"/>
      <c r="S988" s="33"/>
      <c r="T988" s="33"/>
      <c r="U988" s="33"/>
      <c r="V988" s="33"/>
      <c r="W988" s="33"/>
    </row>
    <row r="989" spans="1:23" ht="15.75" customHeight="1" x14ac:dyDescent="0.25">
      <c r="A989" s="33"/>
      <c r="B989" s="33"/>
      <c r="C989" s="33"/>
      <c r="D989" s="33"/>
      <c r="E989" s="33"/>
      <c r="F989" s="33"/>
      <c r="G989" s="33"/>
      <c r="H989" s="33"/>
      <c r="I989" s="33"/>
      <c r="J989" s="33"/>
      <c r="K989" s="33"/>
      <c r="L989" s="33"/>
      <c r="M989" s="33"/>
      <c r="N989" s="33"/>
      <c r="O989" s="33"/>
      <c r="P989" s="33"/>
      <c r="Q989" s="33"/>
      <c r="R989" s="33"/>
      <c r="S989" s="33"/>
      <c r="T989" s="33"/>
      <c r="U989" s="33"/>
      <c r="V989" s="33"/>
      <c r="W989" s="33"/>
    </row>
    <row r="990" spans="1:23" ht="15.75" customHeight="1" x14ac:dyDescent="0.25">
      <c r="A990" s="33"/>
      <c r="B990" s="33"/>
      <c r="C990" s="33"/>
      <c r="D990" s="33"/>
      <c r="E990" s="33"/>
      <c r="F990" s="33"/>
      <c r="G990" s="33"/>
      <c r="H990" s="33"/>
      <c r="I990" s="33"/>
      <c r="J990" s="33"/>
      <c r="K990" s="33"/>
      <c r="L990" s="33"/>
      <c r="M990" s="33"/>
      <c r="N990" s="33"/>
      <c r="O990" s="33"/>
      <c r="P990" s="33"/>
      <c r="Q990" s="33"/>
      <c r="R990" s="33"/>
      <c r="S990" s="33"/>
      <c r="T990" s="33"/>
      <c r="U990" s="33"/>
      <c r="V990" s="33"/>
      <c r="W990" s="33"/>
    </row>
    <row r="991" spans="1:23" ht="15.75" customHeight="1" x14ac:dyDescent="0.25">
      <c r="A991" s="33"/>
      <c r="B991" s="33"/>
      <c r="C991" s="33"/>
      <c r="D991" s="33"/>
      <c r="E991" s="33"/>
      <c r="F991" s="33"/>
      <c r="G991" s="33"/>
      <c r="H991" s="33"/>
      <c r="I991" s="33"/>
      <c r="J991" s="33"/>
      <c r="K991" s="33"/>
      <c r="L991" s="33"/>
      <c r="M991" s="33"/>
      <c r="N991" s="33"/>
      <c r="O991" s="33"/>
      <c r="P991" s="33"/>
      <c r="Q991" s="33"/>
      <c r="R991" s="33"/>
      <c r="S991" s="33"/>
      <c r="T991" s="33"/>
      <c r="U991" s="33"/>
      <c r="V991" s="33"/>
      <c r="W991" s="33"/>
    </row>
    <row r="992" spans="1:23" ht="15.75" customHeight="1" x14ac:dyDescent="0.25">
      <c r="A992" s="33"/>
      <c r="B992" s="33"/>
      <c r="C992" s="33"/>
      <c r="D992" s="33"/>
      <c r="E992" s="33"/>
      <c r="F992" s="33"/>
      <c r="G992" s="33"/>
      <c r="H992" s="33"/>
      <c r="I992" s="33"/>
      <c r="J992" s="33"/>
      <c r="K992" s="33"/>
      <c r="L992" s="33"/>
      <c r="M992" s="33"/>
      <c r="N992" s="33"/>
      <c r="O992" s="33"/>
      <c r="P992" s="33"/>
      <c r="Q992" s="33"/>
      <c r="R992" s="33"/>
      <c r="S992" s="33"/>
      <c r="T992" s="33"/>
      <c r="U992" s="33"/>
      <c r="V992" s="33"/>
      <c r="W992" s="33"/>
    </row>
    <row r="993" spans="1:23" ht="15.75" customHeight="1" x14ac:dyDescent="0.25">
      <c r="A993" s="33"/>
      <c r="B993" s="33"/>
      <c r="C993" s="33"/>
      <c r="D993" s="33"/>
      <c r="E993" s="33"/>
      <c r="F993" s="33"/>
      <c r="G993" s="33"/>
      <c r="H993" s="33"/>
      <c r="I993" s="33"/>
      <c r="J993" s="33"/>
      <c r="K993" s="33"/>
      <c r="L993" s="33"/>
      <c r="M993" s="33"/>
      <c r="N993" s="33"/>
      <c r="O993" s="33"/>
      <c r="P993" s="33"/>
      <c r="Q993" s="33"/>
      <c r="R993" s="33"/>
      <c r="S993" s="33"/>
      <c r="T993" s="33"/>
      <c r="U993" s="33"/>
      <c r="V993" s="33"/>
      <c r="W993" s="33"/>
    </row>
    <row r="994" spans="1:23" ht="15.75" customHeight="1" x14ac:dyDescent="0.25">
      <c r="A994" s="33"/>
      <c r="B994" s="33"/>
      <c r="C994" s="33"/>
      <c r="D994" s="33"/>
      <c r="E994" s="33"/>
      <c r="F994" s="33"/>
      <c r="G994" s="33"/>
      <c r="H994" s="33"/>
      <c r="I994" s="33"/>
      <c r="J994" s="33"/>
      <c r="K994" s="33"/>
      <c r="L994" s="33"/>
      <c r="M994" s="33"/>
      <c r="N994" s="33"/>
      <c r="O994" s="33"/>
      <c r="P994" s="33"/>
      <c r="Q994" s="33"/>
      <c r="R994" s="33"/>
      <c r="S994" s="33"/>
      <c r="T994" s="33"/>
      <c r="U994" s="33"/>
      <c r="V994" s="33"/>
      <c r="W994" s="33"/>
    </row>
    <row r="995" spans="1:23" ht="15.75" customHeight="1" x14ac:dyDescent="0.25">
      <c r="A995" s="33"/>
      <c r="B995" s="33"/>
      <c r="C995" s="33"/>
      <c r="D995" s="33"/>
      <c r="E995" s="33"/>
      <c r="F995" s="33"/>
      <c r="G995" s="33"/>
      <c r="H995" s="33"/>
      <c r="I995" s="33"/>
      <c r="J995" s="33"/>
      <c r="K995" s="33"/>
      <c r="L995" s="33"/>
      <c r="M995" s="33"/>
      <c r="N995" s="33"/>
      <c r="O995" s="33"/>
      <c r="P995" s="33"/>
      <c r="Q995" s="33"/>
      <c r="R995" s="33"/>
      <c r="S995" s="33"/>
      <c r="T995" s="33"/>
      <c r="U995" s="33"/>
      <c r="V995" s="33"/>
      <c r="W995" s="33"/>
    </row>
    <row r="996" spans="1:23" ht="15.75" customHeight="1" x14ac:dyDescent="0.25">
      <c r="A996" s="33"/>
      <c r="B996" s="33"/>
      <c r="C996" s="33"/>
      <c r="D996" s="33"/>
      <c r="E996" s="33"/>
      <c r="F996" s="33"/>
      <c r="G996" s="33"/>
      <c r="H996" s="33"/>
      <c r="I996" s="33"/>
      <c r="J996" s="33"/>
      <c r="K996" s="33"/>
      <c r="L996" s="33"/>
      <c r="M996" s="33"/>
      <c r="N996" s="33"/>
      <c r="O996" s="33"/>
      <c r="P996" s="33"/>
      <c r="Q996" s="33"/>
      <c r="R996" s="33"/>
      <c r="S996" s="33"/>
      <c r="T996" s="33"/>
      <c r="U996" s="33"/>
      <c r="V996" s="33"/>
      <c r="W996" s="33"/>
    </row>
    <row r="997" spans="1:23" ht="15.75" customHeight="1" x14ac:dyDescent="0.25">
      <c r="A997" s="33"/>
      <c r="B997" s="33"/>
      <c r="C997" s="33"/>
      <c r="D997" s="33"/>
      <c r="E997" s="33"/>
      <c r="F997" s="33"/>
      <c r="G997" s="33"/>
      <c r="H997" s="33"/>
      <c r="I997" s="33"/>
      <c r="J997" s="33"/>
      <c r="K997" s="33"/>
      <c r="L997" s="33"/>
      <c r="M997" s="33"/>
      <c r="N997" s="33"/>
      <c r="O997" s="33"/>
      <c r="P997" s="33"/>
      <c r="Q997" s="33"/>
      <c r="R997" s="33"/>
      <c r="S997" s="33"/>
      <c r="T997" s="33"/>
      <c r="U997" s="33"/>
      <c r="V997" s="33"/>
      <c r="W997" s="33"/>
    </row>
    <row r="998" spans="1:23" ht="15.75" customHeight="1" x14ac:dyDescent="0.25">
      <c r="A998" s="33"/>
      <c r="B998" s="33"/>
      <c r="C998" s="33"/>
      <c r="D998" s="33"/>
      <c r="E998" s="33"/>
      <c r="F998" s="33"/>
      <c r="G998" s="33"/>
      <c r="H998" s="33"/>
      <c r="I998" s="33"/>
      <c r="J998" s="33"/>
      <c r="K998" s="33"/>
      <c r="L998" s="33"/>
      <c r="M998" s="33"/>
      <c r="N998" s="33"/>
      <c r="O998" s="33"/>
      <c r="P998" s="33"/>
      <c r="Q998" s="33"/>
      <c r="R998" s="33"/>
      <c r="S998" s="33"/>
      <c r="T998" s="33"/>
      <c r="U998" s="33"/>
      <c r="V998" s="33"/>
      <c r="W998" s="33"/>
    </row>
  </sheetData>
  <mergeCells count="2">
    <mergeCell ref="A1:F1"/>
    <mergeCell ref="H1:L1"/>
  </mergeCells>
  <pageMargins left="0.7" right="0.7" top="0.75" bottom="0.75"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76DDC282F01746AEA29A96D4E57225" ma:contentTypeVersion="11" ma:contentTypeDescription="Create a new document." ma:contentTypeScope="" ma:versionID="a2820ef980edb937b3c4dedafff6a830">
  <xsd:schema xmlns:xsd="http://www.w3.org/2001/XMLSchema" xmlns:xs="http://www.w3.org/2001/XMLSchema" xmlns:p="http://schemas.microsoft.com/office/2006/metadata/properties" xmlns:ns2="b9234b5f-15e1-4ae4-bb11-d3ae9d9de400" xmlns:ns3="3c72f639-52b3-42f0-a94a-61327a63d930" targetNamespace="http://schemas.microsoft.com/office/2006/metadata/properties" ma:root="true" ma:fieldsID="b3e7e0bc9646e7884fd2dc947ddf16a4" ns2:_="" ns3:_="">
    <xsd:import namespace="b9234b5f-15e1-4ae4-bb11-d3ae9d9de400"/>
    <xsd:import namespace="3c72f639-52b3-42f0-a94a-61327a63d93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234b5f-15e1-4ae4-bb11-d3ae9d9de4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0bcea87-19b9-48e5-8470-fa10949ea3e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72f639-52b3-42f0-a94a-61327a63d93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28f0964-c6b3-415e-83f6-3f885ed6f8f5}" ma:internalName="TaxCatchAll" ma:showField="CatchAllData" ma:web="3c72f639-52b3-42f0-a94a-61327a63d9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9234b5f-15e1-4ae4-bb11-d3ae9d9de400">
      <Terms xmlns="http://schemas.microsoft.com/office/infopath/2007/PartnerControls"/>
    </lcf76f155ced4ddcb4097134ff3c332f>
    <TaxCatchAll xmlns="3c72f639-52b3-42f0-a94a-61327a63d930" xsi:nil="true"/>
  </documentManagement>
</p:properties>
</file>

<file path=customXml/itemProps1.xml><?xml version="1.0" encoding="utf-8"?>
<ds:datastoreItem xmlns:ds="http://schemas.openxmlformats.org/officeDocument/2006/customXml" ds:itemID="{9C76B142-05C6-42A2-AE0B-2C7118A175FE}">
  <ds:schemaRefs>
    <ds:schemaRef ds:uri="http://schemas.microsoft.com/sharepoint/v3/contenttype/forms"/>
  </ds:schemaRefs>
</ds:datastoreItem>
</file>

<file path=customXml/itemProps2.xml><?xml version="1.0" encoding="utf-8"?>
<ds:datastoreItem xmlns:ds="http://schemas.openxmlformats.org/officeDocument/2006/customXml" ds:itemID="{F0B70B9B-030A-4F0C-A4CA-2782413BFE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234b5f-15e1-4ae4-bb11-d3ae9d9de400"/>
    <ds:schemaRef ds:uri="3c72f639-52b3-42f0-a94a-61327a63d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B10908-2E25-4C15-B334-D021099C2C1C}">
  <ds:schemaRefs>
    <ds:schemaRef ds:uri="http://purl.org/dc/terms/"/>
    <ds:schemaRef ds:uri="b9234b5f-15e1-4ae4-bb11-d3ae9d9de400"/>
    <ds:schemaRef ds:uri="http://purl.org/dc/elements/1.1/"/>
    <ds:schemaRef ds:uri="http://schemas.microsoft.com/office/2006/documentManagement/types"/>
    <ds:schemaRef ds:uri="http://schemas.microsoft.com/office/infopath/2007/PartnerControls"/>
    <ds:schemaRef ds:uri="3c72f639-52b3-42f0-a94a-61327a63d930"/>
    <ds:schemaRef ds:uri="http://www.w3.org/XML/1998/namespace"/>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Guía</vt:lpstr>
      <vt:lpstr>Actividades</vt:lpstr>
      <vt:lpstr>Alineación</vt:lpstr>
      <vt:lpstr>Gráficas</vt:lpstr>
      <vt:lpstr>Mitigación</vt:lpstr>
      <vt:lpstr>Uso del suelo</vt:lpstr>
      <vt:lpstr>Tabla de equivalencia</vt:lpstr>
      <vt:lpstr>Sectores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Maria Santa Zuluaga</dc:creator>
  <cp:keywords/>
  <dc:description/>
  <cp:lastModifiedBy>Daniela Maria Villalobos Gonzalez</cp:lastModifiedBy>
  <cp:lastPrinted>2022-12-16T17:03:16Z</cp:lastPrinted>
  <dcterms:created xsi:type="dcterms:W3CDTF">2021-09-01T20:06:02Z</dcterms:created>
  <dcterms:modified xsi:type="dcterms:W3CDTF">2024-01-29T19:59:08Z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0x0101002A76DDC282F01746AEA29A96D4E57225</vt:lpwstr>
  </property>
  <property fmtid="{D5CDD505-2E9C-101B-9397-08002B2CF9AE}" pid="3" name="MediaServiceImageTags">
    <vt:lpwstr/>
  </property>
</Properties>
</file>